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2.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DPHIL19\Desktop\"/>
    </mc:Choice>
  </mc:AlternateContent>
  <bookViews>
    <workbookView xWindow="0" yWindow="45" windowWidth="15960" windowHeight="18075" activeTab="5"/>
  </bookViews>
  <sheets>
    <sheet name="Instructions" sheetId="2" r:id="rId1"/>
    <sheet name="Averages" sheetId="3" r:id="rId2"/>
    <sheet name="Details" sheetId="6" r:id="rId3"/>
    <sheet name="Summary" sheetId="5" r:id="rId4"/>
    <sheet name="Dashboard" sheetId="27" r:id="rId5"/>
    <sheet name="G1" sheetId="7" r:id="rId6"/>
    <sheet name="G2" sheetId="8" r:id="rId7"/>
    <sheet name="G3" sheetId="9" r:id="rId8"/>
    <sheet name="G4" sheetId="10" r:id="rId9"/>
    <sheet name="G5" sheetId="11" r:id="rId10"/>
    <sheet name="G6" sheetId="12" r:id="rId11"/>
    <sheet name="G7" sheetId="13" r:id="rId12"/>
    <sheet name="G8" sheetId="14" r:id="rId13"/>
    <sheet name="G9" sheetId="15" r:id="rId14"/>
    <sheet name="G10" sheetId="16" r:id="rId15"/>
    <sheet name="G11" sheetId="17" r:id="rId16"/>
    <sheet name="G12" sheetId="18" r:id="rId17"/>
    <sheet name="G13" sheetId="19" r:id="rId18"/>
    <sheet name="G14" sheetId="20" r:id="rId19"/>
    <sheet name="G15" sheetId="21" r:id="rId20"/>
    <sheet name="G16" sheetId="22" r:id="rId21"/>
    <sheet name="G17" sheetId="23" r:id="rId22"/>
    <sheet name="Blank" sheetId="24" r:id="rId23"/>
    <sheet name="Export" sheetId="28" r:id="rId24"/>
  </sheets>
  <definedNames>
    <definedName name="_xlnm.Print_Area" localSheetId="4">Dashboard!$A$1:$N$76</definedName>
  </definedNames>
  <calcPr calcId="162913"/>
</workbook>
</file>

<file path=xl/calcChain.xml><?xml version="1.0" encoding="utf-8"?>
<calcChain xmlns="http://schemas.openxmlformats.org/spreadsheetml/2006/main">
  <c r="V2" i="9" l="1"/>
  <c r="Q2" i="9"/>
  <c r="G2" i="9"/>
  <c r="C2" i="9"/>
  <c r="B2" i="9"/>
  <c r="V2" i="10"/>
  <c r="Q2" i="10"/>
  <c r="G2" i="10"/>
  <c r="C2" i="10"/>
  <c r="B2" i="10"/>
  <c r="V2" i="11"/>
  <c r="Q2" i="11"/>
  <c r="G2" i="11"/>
  <c r="C2" i="11"/>
  <c r="B2" i="11"/>
  <c r="V2" i="12"/>
  <c r="Q2" i="12"/>
  <c r="G2" i="12"/>
  <c r="C2" i="12"/>
  <c r="B2" i="12"/>
  <c r="V2" i="13"/>
  <c r="Q2" i="13"/>
  <c r="G2" i="13"/>
  <c r="C2" i="13"/>
  <c r="B2" i="13"/>
  <c r="V2" i="14"/>
  <c r="Q2" i="14"/>
  <c r="G2" i="14"/>
  <c r="C2" i="14"/>
  <c r="B2" i="14"/>
  <c r="V2" i="15"/>
  <c r="Q2" i="15"/>
  <c r="G2" i="15"/>
  <c r="C2" i="15"/>
  <c r="B2" i="15"/>
  <c r="V2" i="16"/>
  <c r="Q2" i="16"/>
  <c r="G2" i="16"/>
  <c r="C2" i="16"/>
  <c r="B2" i="16"/>
  <c r="V2" i="17"/>
  <c r="Q2" i="17"/>
  <c r="G2" i="17"/>
  <c r="C2" i="17"/>
  <c r="B2" i="17"/>
  <c r="V2" i="18"/>
  <c r="Q2" i="18"/>
  <c r="G2" i="18"/>
  <c r="C2" i="18"/>
  <c r="B2" i="18"/>
  <c r="V2" i="19"/>
  <c r="Q2" i="19"/>
  <c r="G2" i="19"/>
  <c r="C2" i="19"/>
  <c r="B2" i="19"/>
  <c r="V2" i="20"/>
  <c r="Q2" i="20"/>
  <c r="G2" i="20"/>
  <c r="C2" i="20"/>
  <c r="B2" i="20"/>
  <c r="V2" i="21"/>
  <c r="Q2" i="21"/>
  <c r="G2" i="21"/>
  <c r="C2" i="21"/>
  <c r="B2" i="21"/>
  <c r="V2" i="22"/>
  <c r="Q2" i="22"/>
  <c r="G2" i="22"/>
  <c r="C2" i="22"/>
  <c r="B2" i="22"/>
  <c r="V2" i="23"/>
  <c r="Q2" i="23"/>
  <c r="G2" i="23"/>
  <c r="C2" i="23"/>
  <c r="B2" i="23"/>
  <c r="V2" i="24"/>
  <c r="Q2" i="24"/>
  <c r="G2" i="24"/>
  <c r="C2" i="24"/>
  <c r="B2" i="24"/>
  <c r="V2" i="8"/>
  <c r="Q2" i="8"/>
  <c r="G2" i="8"/>
  <c r="C2" i="8"/>
  <c r="B2" i="8"/>
  <c r="BM10" i="24"/>
  <c r="BN10" i="24" s="1"/>
  <c r="BO10" i="24" s="1"/>
  <c r="BP10" i="24" s="1"/>
  <c r="BQ10" i="24" s="1"/>
  <c r="BR10" i="24" s="1"/>
  <c r="BS10" i="24" s="1"/>
  <c r="BT10" i="24" s="1"/>
  <c r="BU10" i="24" s="1"/>
  <c r="BV10" i="24" s="1"/>
  <c r="BW10" i="24" s="1"/>
  <c r="BX10" i="24" s="1"/>
  <c r="BY10" i="24" s="1"/>
  <c r="BZ10" i="24" s="1"/>
  <c r="CA10" i="24" s="1"/>
  <c r="CB10" i="24" s="1"/>
  <c r="CC10" i="24" s="1"/>
  <c r="CD10" i="24" s="1"/>
  <c r="BL10" i="24"/>
  <c r="BM10" i="23"/>
  <c r="BN10" i="23" s="1"/>
  <c r="BO10" i="23" s="1"/>
  <c r="BP10" i="23" s="1"/>
  <c r="BQ10" i="23" s="1"/>
  <c r="BR10" i="23" s="1"/>
  <c r="BS10" i="23" s="1"/>
  <c r="BT10" i="23" s="1"/>
  <c r="BU10" i="23" s="1"/>
  <c r="BV10" i="23" s="1"/>
  <c r="BW10" i="23" s="1"/>
  <c r="BX10" i="23" s="1"/>
  <c r="BY10" i="23" s="1"/>
  <c r="BZ10" i="23" s="1"/>
  <c r="CA10" i="23" s="1"/>
  <c r="CB10" i="23" s="1"/>
  <c r="CC10" i="23" s="1"/>
  <c r="CD10" i="23" s="1"/>
  <c r="BL10" i="23"/>
  <c r="BM10" i="22"/>
  <c r="BN10" i="22" s="1"/>
  <c r="BO10" i="22" s="1"/>
  <c r="BP10" i="22" s="1"/>
  <c r="BQ10" i="22" s="1"/>
  <c r="BR10" i="22" s="1"/>
  <c r="BS10" i="22" s="1"/>
  <c r="BT10" i="22" s="1"/>
  <c r="BU10" i="22" s="1"/>
  <c r="BV10" i="22" s="1"/>
  <c r="BW10" i="22" s="1"/>
  <c r="BX10" i="22" s="1"/>
  <c r="BY10" i="22" s="1"/>
  <c r="BZ10" i="22" s="1"/>
  <c r="CA10" i="22" s="1"/>
  <c r="CB10" i="22" s="1"/>
  <c r="CC10" i="22" s="1"/>
  <c r="CD10" i="22" s="1"/>
  <c r="BL10" i="22"/>
  <c r="BM10" i="21"/>
  <c r="BN10" i="21" s="1"/>
  <c r="BO10" i="21" s="1"/>
  <c r="BP10" i="21" s="1"/>
  <c r="BQ10" i="21" s="1"/>
  <c r="BR10" i="21" s="1"/>
  <c r="BS10" i="21" s="1"/>
  <c r="BT10" i="21" s="1"/>
  <c r="BU10" i="21" s="1"/>
  <c r="BV10" i="21" s="1"/>
  <c r="BW10" i="21" s="1"/>
  <c r="BX10" i="21" s="1"/>
  <c r="BY10" i="21" s="1"/>
  <c r="BZ10" i="21" s="1"/>
  <c r="CA10" i="21" s="1"/>
  <c r="CB10" i="21" s="1"/>
  <c r="CC10" i="21" s="1"/>
  <c r="CD10" i="21" s="1"/>
  <c r="BL10" i="21"/>
  <c r="BM10" i="20"/>
  <c r="BN10" i="20" s="1"/>
  <c r="BO10" i="20" s="1"/>
  <c r="BP10" i="20" s="1"/>
  <c r="BQ10" i="20" s="1"/>
  <c r="BR10" i="20" s="1"/>
  <c r="BS10" i="20" s="1"/>
  <c r="BT10" i="20" s="1"/>
  <c r="BU10" i="20" s="1"/>
  <c r="BV10" i="20" s="1"/>
  <c r="BW10" i="20" s="1"/>
  <c r="BX10" i="20" s="1"/>
  <c r="BY10" i="20" s="1"/>
  <c r="BZ10" i="20" s="1"/>
  <c r="CA10" i="20" s="1"/>
  <c r="CB10" i="20" s="1"/>
  <c r="CC10" i="20" s="1"/>
  <c r="CD10" i="20" s="1"/>
  <c r="BL10" i="20"/>
  <c r="BM10" i="19"/>
  <c r="BN10" i="19" s="1"/>
  <c r="BO10" i="19" s="1"/>
  <c r="BP10" i="19" s="1"/>
  <c r="BQ10" i="19" s="1"/>
  <c r="BR10" i="19" s="1"/>
  <c r="BS10" i="19" s="1"/>
  <c r="BT10" i="19" s="1"/>
  <c r="BU10" i="19" s="1"/>
  <c r="BV10" i="19" s="1"/>
  <c r="BW10" i="19" s="1"/>
  <c r="BX10" i="19" s="1"/>
  <c r="BY10" i="19" s="1"/>
  <c r="BZ10" i="19" s="1"/>
  <c r="CA10" i="19" s="1"/>
  <c r="CB10" i="19" s="1"/>
  <c r="CC10" i="19" s="1"/>
  <c r="CD10" i="19" s="1"/>
  <c r="BL10" i="19"/>
  <c r="BM10" i="18"/>
  <c r="BN10" i="18" s="1"/>
  <c r="BO10" i="18" s="1"/>
  <c r="BP10" i="18" s="1"/>
  <c r="BQ10" i="18" s="1"/>
  <c r="BR10" i="18" s="1"/>
  <c r="BS10" i="18" s="1"/>
  <c r="BT10" i="18" s="1"/>
  <c r="BU10" i="18" s="1"/>
  <c r="BV10" i="18" s="1"/>
  <c r="BW10" i="18" s="1"/>
  <c r="BX10" i="18" s="1"/>
  <c r="BY10" i="18" s="1"/>
  <c r="BZ10" i="18" s="1"/>
  <c r="CA10" i="18" s="1"/>
  <c r="CB10" i="18" s="1"/>
  <c r="CC10" i="18" s="1"/>
  <c r="CD10" i="18" s="1"/>
  <c r="BL10" i="18"/>
  <c r="BM10" i="17"/>
  <c r="BN10" i="17" s="1"/>
  <c r="BO10" i="17" s="1"/>
  <c r="BP10" i="17" s="1"/>
  <c r="BQ10" i="17" s="1"/>
  <c r="BR10" i="17" s="1"/>
  <c r="BS10" i="17" s="1"/>
  <c r="BT10" i="17" s="1"/>
  <c r="BU10" i="17" s="1"/>
  <c r="BV10" i="17" s="1"/>
  <c r="BW10" i="17" s="1"/>
  <c r="BX10" i="17" s="1"/>
  <c r="BY10" i="17" s="1"/>
  <c r="BZ10" i="17" s="1"/>
  <c r="CA10" i="17" s="1"/>
  <c r="CB10" i="17" s="1"/>
  <c r="CC10" i="17" s="1"/>
  <c r="CD10" i="17" s="1"/>
  <c r="BL10" i="17"/>
  <c r="BL10" i="16"/>
  <c r="BM10" i="16" s="1"/>
  <c r="BN10" i="16" s="1"/>
  <c r="BO10" i="16" s="1"/>
  <c r="BP10" i="16" s="1"/>
  <c r="BQ10" i="16" s="1"/>
  <c r="BR10" i="16" s="1"/>
  <c r="BS10" i="16" s="1"/>
  <c r="BT10" i="16" s="1"/>
  <c r="BU10" i="16" s="1"/>
  <c r="BV10" i="16" s="1"/>
  <c r="BW10" i="16" s="1"/>
  <c r="BX10" i="16" s="1"/>
  <c r="BY10" i="16" s="1"/>
  <c r="BZ10" i="16" s="1"/>
  <c r="CA10" i="16" s="1"/>
  <c r="CB10" i="16" s="1"/>
  <c r="CC10" i="16" s="1"/>
  <c r="CD10" i="16" s="1"/>
  <c r="BL10" i="15"/>
  <c r="BM10" i="15" s="1"/>
  <c r="BN10" i="15" s="1"/>
  <c r="BO10" i="15" s="1"/>
  <c r="BP10" i="15" s="1"/>
  <c r="BQ10" i="15" s="1"/>
  <c r="BR10" i="15" s="1"/>
  <c r="BS10" i="15" s="1"/>
  <c r="BT10" i="15" s="1"/>
  <c r="BU10" i="15" s="1"/>
  <c r="BV10" i="15" s="1"/>
  <c r="BW10" i="15" s="1"/>
  <c r="BX10" i="15" s="1"/>
  <c r="BY10" i="15" s="1"/>
  <c r="BZ10" i="15" s="1"/>
  <c r="CA10" i="15" s="1"/>
  <c r="CB10" i="15" s="1"/>
  <c r="CC10" i="15" s="1"/>
  <c r="CD10" i="15" s="1"/>
  <c r="BL10" i="14"/>
  <c r="BM10" i="14" s="1"/>
  <c r="BN10" i="14" s="1"/>
  <c r="BO10" i="14" s="1"/>
  <c r="BP10" i="14" s="1"/>
  <c r="BQ10" i="14" s="1"/>
  <c r="BR10" i="14" s="1"/>
  <c r="BS10" i="14" s="1"/>
  <c r="BT10" i="14" s="1"/>
  <c r="BU10" i="14" s="1"/>
  <c r="BV10" i="14" s="1"/>
  <c r="BW10" i="14" s="1"/>
  <c r="BX10" i="14" s="1"/>
  <c r="BY10" i="14" s="1"/>
  <c r="BZ10" i="14" s="1"/>
  <c r="CA10" i="14" s="1"/>
  <c r="CB10" i="14" s="1"/>
  <c r="CC10" i="14" s="1"/>
  <c r="CD10" i="14" s="1"/>
  <c r="BM10" i="13"/>
  <c r="BN10" i="13" s="1"/>
  <c r="BO10" i="13" s="1"/>
  <c r="BP10" i="13" s="1"/>
  <c r="BQ10" i="13" s="1"/>
  <c r="BR10" i="13" s="1"/>
  <c r="BS10" i="13" s="1"/>
  <c r="BT10" i="13" s="1"/>
  <c r="BU10" i="13" s="1"/>
  <c r="BV10" i="13" s="1"/>
  <c r="BW10" i="13" s="1"/>
  <c r="BX10" i="13" s="1"/>
  <c r="BY10" i="13" s="1"/>
  <c r="BZ10" i="13" s="1"/>
  <c r="CA10" i="13" s="1"/>
  <c r="CB10" i="13" s="1"/>
  <c r="CC10" i="13" s="1"/>
  <c r="CD10" i="13" s="1"/>
  <c r="BL10" i="13"/>
  <c r="BL10" i="12"/>
  <c r="BM10" i="12" s="1"/>
  <c r="BN10" i="12" s="1"/>
  <c r="BO10" i="12" s="1"/>
  <c r="BP10" i="12" s="1"/>
  <c r="BQ10" i="12" s="1"/>
  <c r="BR10" i="12" s="1"/>
  <c r="BS10" i="12" s="1"/>
  <c r="BT10" i="12" s="1"/>
  <c r="BU10" i="12" s="1"/>
  <c r="BV10" i="12" s="1"/>
  <c r="BW10" i="12" s="1"/>
  <c r="BX10" i="12" s="1"/>
  <c r="BY10" i="12" s="1"/>
  <c r="BZ10" i="12" s="1"/>
  <c r="CA10" i="12" s="1"/>
  <c r="CB10" i="12" s="1"/>
  <c r="CC10" i="12" s="1"/>
  <c r="CD10" i="12" s="1"/>
  <c r="BM10" i="11"/>
  <c r="BN10" i="11" s="1"/>
  <c r="BO10" i="11" s="1"/>
  <c r="BP10" i="11" s="1"/>
  <c r="BQ10" i="11" s="1"/>
  <c r="BR10" i="11" s="1"/>
  <c r="BS10" i="11" s="1"/>
  <c r="BT10" i="11" s="1"/>
  <c r="BU10" i="11" s="1"/>
  <c r="BV10" i="11" s="1"/>
  <c r="BW10" i="11" s="1"/>
  <c r="BX10" i="11" s="1"/>
  <c r="BY10" i="11" s="1"/>
  <c r="BZ10" i="11" s="1"/>
  <c r="CA10" i="11" s="1"/>
  <c r="CB10" i="11" s="1"/>
  <c r="CC10" i="11" s="1"/>
  <c r="CD10" i="11" s="1"/>
  <c r="BL10" i="11"/>
  <c r="BL10" i="10"/>
  <c r="BM10" i="10" s="1"/>
  <c r="BN10" i="10" s="1"/>
  <c r="BO10" i="10" s="1"/>
  <c r="BP10" i="10" s="1"/>
  <c r="BQ10" i="10" s="1"/>
  <c r="BR10" i="10" s="1"/>
  <c r="BS10" i="10" s="1"/>
  <c r="BT10" i="10" s="1"/>
  <c r="BU10" i="10" s="1"/>
  <c r="BV10" i="10" s="1"/>
  <c r="BW10" i="10" s="1"/>
  <c r="BX10" i="10" s="1"/>
  <c r="BY10" i="10" s="1"/>
  <c r="BZ10" i="10" s="1"/>
  <c r="CA10" i="10" s="1"/>
  <c r="CB10" i="10" s="1"/>
  <c r="CC10" i="10" s="1"/>
  <c r="CD10" i="10" s="1"/>
  <c r="BL10" i="9"/>
  <c r="BM10" i="9" s="1"/>
  <c r="BN10" i="9" s="1"/>
  <c r="BO10" i="9" s="1"/>
  <c r="BP10" i="9" s="1"/>
  <c r="BQ10" i="9" s="1"/>
  <c r="BR10" i="9" s="1"/>
  <c r="BS10" i="9" s="1"/>
  <c r="BT10" i="9" s="1"/>
  <c r="BU10" i="9" s="1"/>
  <c r="BV10" i="9" s="1"/>
  <c r="BW10" i="9" s="1"/>
  <c r="BX10" i="9" s="1"/>
  <c r="BY10" i="9" s="1"/>
  <c r="BZ10" i="9" s="1"/>
  <c r="CA10" i="9" s="1"/>
  <c r="CB10" i="9" s="1"/>
  <c r="CC10" i="9" s="1"/>
  <c r="CD10" i="9" s="1"/>
  <c r="BL10" i="8"/>
  <c r="BM10" i="8" s="1"/>
  <c r="BN10" i="8" s="1"/>
  <c r="BO10" i="8" s="1"/>
  <c r="BP10" i="8" s="1"/>
  <c r="BQ10" i="8" s="1"/>
  <c r="BR10" i="8" s="1"/>
  <c r="BS10" i="8" s="1"/>
  <c r="BT10" i="8" s="1"/>
  <c r="BU10" i="8" s="1"/>
  <c r="BV10" i="8" s="1"/>
  <c r="BW10" i="8" s="1"/>
  <c r="BX10" i="8" s="1"/>
  <c r="BY10" i="8" s="1"/>
  <c r="BZ10" i="8" s="1"/>
  <c r="CA10" i="8" s="1"/>
  <c r="CB10" i="8" s="1"/>
  <c r="CC10" i="8" s="1"/>
  <c r="CD10" i="8" s="1"/>
  <c r="BM1" i="24"/>
  <c r="BN1" i="24" s="1"/>
  <c r="BO1" i="24" s="1"/>
  <c r="BP1" i="24" s="1"/>
  <c r="BQ1" i="24" s="1"/>
  <c r="BR1" i="24" s="1"/>
  <c r="BS1" i="24" s="1"/>
  <c r="BT1" i="24" s="1"/>
  <c r="BU1" i="24" s="1"/>
  <c r="BV1" i="24" s="1"/>
  <c r="BW1" i="24" s="1"/>
  <c r="BX1" i="24" s="1"/>
  <c r="BY1" i="24" s="1"/>
  <c r="BZ1" i="24" s="1"/>
  <c r="CA1" i="24" s="1"/>
  <c r="CB1" i="24" s="1"/>
  <c r="CC1" i="24" s="1"/>
  <c r="CD1" i="24" s="1"/>
  <c r="BL1" i="24"/>
  <c r="BL1" i="23"/>
  <c r="BM1" i="23" s="1"/>
  <c r="BN1" i="23" s="1"/>
  <c r="BO1" i="23" s="1"/>
  <c r="BP1" i="23" s="1"/>
  <c r="BQ1" i="23" s="1"/>
  <c r="BR1" i="23" s="1"/>
  <c r="BS1" i="23" s="1"/>
  <c r="BT1" i="23" s="1"/>
  <c r="BU1" i="23" s="1"/>
  <c r="BV1" i="23" s="1"/>
  <c r="BW1" i="23" s="1"/>
  <c r="BX1" i="23" s="1"/>
  <c r="BY1" i="23" s="1"/>
  <c r="BZ1" i="23" s="1"/>
  <c r="CA1" i="23" s="1"/>
  <c r="CB1" i="23" s="1"/>
  <c r="CC1" i="23" s="1"/>
  <c r="CD1" i="23" s="1"/>
  <c r="BM1" i="22"/>
  <c r="BN1" i="22" s="1"/>
  <c r="BO1" i="22" s="1"/>
  <c r="BP1" i="22" s="1"/>
  <c r="BQ1" i="22" s="1"/>
  <c r="BR1" i="22" s="1"/>
  <c r="BS1" i="22" s="1"/>
  <c r="BT1" i="22" s="1"/>
  <c r="BU1" i="22" s="1"/>
  <c r="BV1" i="22" s="1"/>
  <c r="BW1" i="22" s="1"/>
  <c r="BX1" i="22" s="1"/>
  <c r="BY1" i="22" s="1"/>
  <c r="BZ1" i="22" s="1"/>
  <c r="CA1" i="22" s="1"/>
  <c r="CB1" i="22" s="1"/>
  <c r="CC1" i="22" s="1"/>
  <c r="CD1" i="22" s="1"/>
  <c r="BL1" i="22"/>
  <c r="BM1" i="21"/>
  <c r="BN1" i="21" s="1"/>
  <c r="BO1" i="21" s="1"/>
  <c r="BP1" i="21" s="1"/>
  <c r="BQ1" i="21" s="1"/>
  <c r="BR1" i="21" s="1"/>
  <c r="BS1" i="21" s="1"/>
  <c r="BT1" i="21" s="1"/>
  <c r="BU1" i="21" s="1"/>
  <c r="BV1" i="21" s="1"/>
  <c r="BW1" i="21" s="1"/>
  <c r="BX1" i="21" s="1"/>
  <c r="BY1" i="21" s="1"/>
  <c r="BZ1" i="21" s="1"/>
  <c r="CA1" i="21" s="1"/>
  <c r="CB1" i="21" s="1"/>
  <c r="CC1" i="21" s="1"/>
  <c r="CD1" i="21" s="1"/>
  <c r="BL1" i="21"/>
  <c r="BL1" i="20"/>
  <c r="BM1" i="20" s="1"/>
  <c r="BN1" i="20" s="1"/>
  <c r="BO1" i="20" s="1"/>
  <c r="BP1" i="20" s="1"/>
  <c r="BQ1" i="20" s="1"/>
  <c r="BR1" i="20" s="1"/>
  <c r="BS1" i="20" s="1"/>
  <c r="BT1" i="20" s="1"/>
  <c r="BU1" i="20" s="1"/>
  <c r="BV1" i="20" s="1"/>
  <c r="BW1" i="20" s="1"/>
  <c r="BX1" i="20" s="1"/>
  <c r="BY1" i="20" s="1"/>
  <c r="BZ1" i="20" s="1"/>
  <c r="CA1" i="20" s="1"/>
  <c r="CB1" i="20" s="1"/>
  <c r="CC1" i="20" s="1"/>
  <c r="CD1" i="20" s="1"/>
  <c r="BM1" i="19"/>
  <c r="BN1" i="19" s="1"/>
  <c r="BO1" i="19" s="1"/>
  <c r="BP1" i="19" s="1"/>
  <c r="BQ1" i="19" s="1"/>
  <c r="BR1" i="19" s="1"/>
  <c r="BS1" i="19" s="1"/>
  <c r="BT1" i="19" s="1"/>
  <c r="BU1" i="19" s="1"/>
  <c r="BV1" i="19" s="1"/>
  <c r="BW1" i="19" s="1"/>
  <c r="BX1" i="19" s="1"/>
  <c r="BY1" i="19" s="1"/>
  <c r="BZ1" i="19" s="1"/>
  <c r="CA1" i="19" s="1"/>
  <c r="CB1" i="19" s="1"/>
  <c r="CC1" i="19" s="1"/>
  <c r="CD1" i="19" s="1"/>
  <c r="BL1" i="19"/>
  <c r="BM1" i="18"/>
  <c r="BN1" i="18" s="1"/>
  <c r="BO1" i="18" s="1"/>
  <c r="BP1" i="18" s="1"/>
  <c r="BQ1" i="18" s="1"/>
  <c r="BR1" i="18" s="1"/>
  <c r="BS1" i="18" s="1"/>
  <c r="BT1" i="18" s="1"/>
  <c r="BU1" i="18" s="1"/>
  <c r="BV1" i="18" s="1"/>
  <c r="BW1" i="18" s="1"/>
  <c r="BX1" i="18" s="1"/>
  <c r="BY1" i="18" s="1"/>
  <c r="BZ1" i="18" s="1"/>
  <c r="CA1" i="18" s="1"/>
  <c r="CB1" i="18" s="1"/>
  <c r="CC1" i="18" s="1"/>
  <c r="CD1" i="18" s="1"/>
  <c r="BL1" i="18"/>
  <c r="BM1" i="17"/>
  <c r="BN1" i="17" s="1"/>
  <c r="BO1" i="17" s="1"/>
  <c r="BP1" i="17" s="1"/>
  <c r="BQ1" i="17" s="1"/>
  <c r="BR1" i="17" s="1"/>
  <c r="BS1" i="17" s="1"/>
  <c r="BT1" i="17" s="1"/>
  <c r="BU1" i="17" s="1"/>
  <c r="BV1" i="17" s="1"/>
  <c r="BW1" i="17" s="1"/>
  <c r="BX1" i="17" s="1"/>
  <c r="BY1" i="17" s="1"/>
  <c r="BZ1" i="17" s="1"/>
  <c r="CA1" i="17" s="1"/>
  <c r="CB1" i="17" s="1"/>
  <c r="CC1" i="17" s="1"/>
  <c r="CD1" i="17" s="1"/>
  <c r="BL1" i="17"/>
  <c r="BL1" i="16"/>
  <c r="BM1" i="16" s="1"/>
  <c r="BN1" i="16" s="1"/>
  <c r="BO1" i="16" s="1"/>
  <c r="BP1" i="16" s="1"/>
  <c r="BQ1" i="16" s="1"/>
  <c r="BR1" i="16" s="1"/>
  <c r="BS1" i="16" s="1"/>
  <c r="BT1" i="16" s="1"/>
  <c r="BU1" i="16" s="1"/>
  <c r="BV1" i="16" s="1"/>
  <c r="BW1" i="16" s="1"/>
  <c r="BX1" i="16" s="1"/>
  <c r="BY1" i="16" s="1"/>
  <c r="BZ1" i="16" s="1"/>
  <c r="CA1" i="16" s="1"/>
  <c r="CB1" i="16" s="1"/>
  <c r="CC1" i="16" s="1"/>
  <c r="CD1" i="16" s="1"/>
  <c r="BL1" i="15"/>
  <c r="BM1" i="15" s="1"/>
  <c r="BN1" i="15" s="1"/>
  <c r="BO1" i="15" s="1"/>
  <c r="BP1" i="15" s="1"/>
  <c r="BQ1" i="15" s="1"/>
  <c r="BR1" i="15" s="1"/>
  <c r="BS1" i="15" s="1"/>
  <c r="BT1" i="15" s="1"/>
  <c r="BU1" i="15" s="1"/>
  <c r="BV1" i="15" s="1"/>
  <c r="BW1" i="15" s="1"/>
  <c r="BX1" i="15" s="1"/>
  <c r="BY1" i="15" s="1"/>
  <c r="BZ1" i="15" s="1"/>
  <c r="CA1" i="15" s="1"/>
  <c r="CB1" i="15" s="1"/>
  <c r="CC1" i="15" s="1"/>
  <c r="CD1" i="15" s="1"/>
  <c r="BM1" i="14"/>
  <c r="BN1" i="14" s="1"/>
  <c r="BO1" i="14" s="1"/>
  <c r="BP1" i="14" s="1"/>
  <c r="BQ1" i="14" s="1"/>
  <c r="BR1" i="14" s="1"/>
  <c r="BS1" i="14" s="1"/>
  <c r="BT1" i="14" s="1"/>
  <c r="BU1" i="14" s="1"/>
  <c r="BV1" i="14" s="1"/>
  <c r="BW1" i="14" s="1"/>
  <c r="BX1" i="14" s="1"/>
  <c r="BY1" i="14" s="1"/>
  <c r="BZ1" i="14" s="1"/>
  <c r="CA1" i="14" s="1"/>
  <c r="CB1" i="14" s="1"/>
  <c r="CC1" i="14" s="1"/>
  <c r="CD1" i="14" s="1"/>
  <c r="BL1" i="14"/>
  <c r="BM1" i="13"/>
  <c r="BN1" i="13" s="1"/>
  <c r="BO1" i="13" s="1"/>
  <c r="BP1" i="13" s="1"/>
  <c r="BQ1" i="13" s="1"/>
  <c r="BR1" i="13" s="1"/>
  <c r="BS1" i="13" s="1"/>
  <c r="BT1" i="13" s="1"/>
  <c r="BU1" i="13" s="1"/>
  <c r="BV1" i="13" s="1"/>
  <c r="BW1" i="13" s="1"/>
  <c r="BX1" i="13" s="1"/>
  <c r="BY1" i="13" s="1"/>
  <c r="BZ1" i="13" s="1"/>
  <c r="CA1" i="13" s="1"/>
  <c r="CB1" i="13" s="1"/>
  <c r="CC1" i="13" s="1"/>
  <c r="CD1" i="13" s="1"/>
  <c r="BL1" i="13"/>
  <c r="BM1" i="12"/>
  <c r="BN1" i="12" s="1"/>
  <c r="BO1" i="12" s="1"/>
  <c r="BP1" i="12" s="1"/>
  <c r="BQ1" i="12" s="1"/>
  <c r="BR1" i="12" s="1"/>
  <c r="BS1" i="12" s="1"/>
  <c r="BT1" i="12" s="1"/>
  <c r="BU1" i="12" s="1"/>
  <c r="BV1" i="12" s="1"/>
  <c r="BW1" i="12" s="1"/>
  <c r="BX1" i="12" s="1"/>
  <c r="BY1" i="12" s="1"/>
  <c r="BZ1" i="12" s="1"/>
  <c r="CA1" i="12" s="1"/>
  <c r="CB1" i="12" s="1"/>
  <c r="CC1" i="12" s="1"/>
  <c r="CD1" i="12" s="1"/>
  <c r="BL1" i="12"/>
  <c r="BL1" i="11"/>
  <c r="BM1" i="11" s="1"/>
  <c r="BN1" i="11" s="1"/>
  <c r="BO1" i="11" s="1"/>
  <c r="BP1" i="11" s="1"/>
  <c r="BQ1" i="11" s="1"/>
  <c r="BR1" i="11" s="1"/>
  <c r="BS1" i="11" s="1"/>
  <c r="BT1" i="11" s="1"/>
  <c r="BU1" i="11" s="1"/>
  <c r="BV1" i="11" s="1"/>
  <c r="BW1" i="11" s="1"/>
  <c r="BX1" i="11" s="1"/>
  <c r="BY1" i="11" s="1"/>
  <c r="BZ1" i="11" s="1"/>
  <c r="CA1" i="11" s="1"/>
  <c r="CB1" i="11" s="1"/>
  <c r="CC1" i="11" s="1"/>
  <c r="CD1" i="11" s="1"/>
  <c r="BN1" i="10"/>
  <c r="BO1" i="10" s="1"/>
  <c r="BP1" i="10" s="1"/>
  <c r="BQ1" i="10" s="1"/>
  <c r="BR1" i="10" s="1"/>
  <c r="BS1" i="10" s="1"/>
  <c r="BT1" i="10" s="1"/>
  <c r="BU1" i="10" s="1"/>
  <c r="BV1" i="10" s="1"/>
  <c r="BW1" i="10" s="1"/>
  <c r="BX1" i="10" s="1"/>
  <c r="BY1" i="10" s="1"/>
  <c r="BZ1" i="10" s="1"/>
  <c r="CA1" i="10" s="1"/>
  <c r="CB1" i="10" s="1"/>
  <c r="CC1" i="10" s="1"/>
  <c r="CD1" i="10" s="1"/>
  <c r="BM1" i="10"/>
  <c r="BL1" i="10"/>
  <c r="BM1" i="9"/>
  <c r="BN1" i="9" s="1"/>
  <c r="BO1" i="9" s="1"/>
  <c r="BP1" i="9" s="1"/>
  <c r="BQ1" i="9" s="1"/>
  <c r="BR1" i="9" s="1"/>
  <c r="BS1" i="9" s="1"/>
  <c r="BT1" i="9" s="1"/>
  <c r="BU1" i="9" s="1"/>
  <c r="BV1" i="9" s="1"/>
  <c r="BW1" i="9" s="1"/>
  <c r="BX1" i="9" s="1"/>
  <c r="BY1" i="9" s="1"/>
  <c r="BZ1" i="9" s="1"/>
  <c r="CA1" i="9" s="1"/>
  <c r="CB1" i="9" s="1"/>
  <c r="CC1" i="9" s="1"/>
  <c r="CD1" i="9" s="1"/>
  <c r="BL1" i="9"/>
  <c r="BM1" i="8"/>
  <c r="BN1" i="8" s="1"/>
  <c r="BO1" i="8" s="1"/>
  <c r="BP1" i="8" s="1"/>
  <c r="BQ1" i="8" s="1"/>
  <c r="BR1" i="8" s="1"/>
  <c r="BS1" i="8" s="1"/>
  <c r="BT1" i="8" s="1"/>
  <c r="BU1" i="8" s="1"/>
  <c r="BV1" i="8" s="1"/>
  <c r="BW1" i="8" s="1"/>
  <c r="BX1" i="8" s="1"/>
  <c r="BY1" i="8" s="1"/>
  <c r="BZ1" i="8" s="1"/>
  <c r="CA1" i="8" s="1"/>
  <c r="CB1" i="8" s="1"/>
  <c r="CC1" i="8" s="1"/>
  <c r="CD1" i="8" s="1"/>
  <c r="BL1" i="8"/>
  <c r="AA3" i="24"/>
  <c r="Y3" i="24"/>
  <c r="AA3" i="23"/>
  <c r="Y3" i="23"/>
  <c r="AA3" i="22"/>
  <c r="Y3" i="22"/>
  <c r="AA3" i="21"/>
  <c r="Y3" i="21"/>
  <c r="AA3" i="20"/>
  <c r="Y3" i="20"/>
  <c r="AA3" i="19"/>
  <c r="Y3" i="19"/>
  <c r="AA3" i="18"/>
  <c r="Y3" i="18"/>
  <c r="AA3" i="17"/>
  <c r="Y3" i="17"/>
  <c r="AA3" i="16"/>
  <c r="Y3" i="16"/>
  <c r="AA3" i="15"/>
  <c r="Y3" i="15"/>
  <c r="AA3" i="14"/>
  <c r="Y3" i="14"/>
  <c r="AA3" i="13"/>
  <c r="Y3" i="13"/>
  <c r="AA3" i="12"/>
  <c r="Y3" i="12"/>
  <c r="AA3" i="11"/>
  <c r="Y3" i="11"/>
  <c r="AA3" i="10"/>
  <c r="Y3" i="10"/>
  <c r="AA3" i="9"/>
  <c r="Y3" i="9"/>
  <c r="AA3" i="8"/>
  <c r="Y3" i="8"/>
  <c r="Q2" i="7"/>
  <c r="V2" i="7"/>
  <c r="G2" i="7"/>
  <c r="C2" i="7"/>
  <c r="B2" i="7"/>
  <c r="AA3" i="7"/>
  <c r="Y3" i="7"/>
  <c r="BM10" i="7"/>
  <c r="BN10" i="7" s="1"/>
  <c r="BO10" i="7" s="1"/>
  <c r="BP10" i="7" s="1"/>
  <c r="BQ10" i="7" s="1"/>
  <c r="BR10" i="7" s="1"/>
  <c r="BS10" i="7" s="1"/>
  <c r="BT10" i="7" s="1"/>
  <c r="BU10" i="7" s="1"/>
  <c r="BV10" i="7" s="1"/>
  <c r="BW10" i="7" s="1"/>
  <c r="BX10" i="7" s="1"/>
  <c r="BY10" i="7" s="1"/>
  <c r="BZ10" i="7" s="1"/>
  <c r="CA10" i="7" s="1"/>
  <c r="CB10" i="7" s="1"/>
  <c r="CC10" i="7" s="1"/>
  <c r="CD10" i="7" s="1"/>
  <c r="BL10" i="7"/>
  <c r="BL1" i="7"/>
  <c r="BM1" i="7" s="1"/>
  <c r="BN1" i="7" s="1"/>
  <c r="BO1" i="7" s="1"/>
  <c r="BP1" i="7" s="1"/>
  <c r="BQ1" i="7" s="1"/>
  <c r="BR1" i="7" s="1"/>
  <c r="BS1" i="7" s="1"/>
  <c r="BT1" i="7" s="1"/>
  <c r="BU1" i="7" s="1"/>
  <c r="BV1" i="7" s="1"/>
  <c r="BW1" i="7" s="1"/>
  <c r="BX1" i="7" s="1"/>
  <c r="BY1" i="7" s="1"/>
  <c r="BZ1" i="7" s="1"/>
  <c r="CA1" i="7" s="1"/>
  <c r="CB1" i="7" s="1"/>
  <c r="CC1" i="7" s="1"/>
  <c r="CD1" i="7" s="1"/>
  <c r="E22" i="3" l="1"/>
  <c r="F22" i="3"/>
  <c r="G22" i="3"/>
  <c r="H22" i="3"/>
  <c r="J22" i="3"/>
  <c r="N22" i="3"/>
  <c r="R22" i="3"/>
  <c r="S22" i="3"/>
  <c r="T22" i="3"/>
  <c r="F23" i="3"/>
  <c r="G23" i="3"/>
  <c r="H23" i="3"/>
  <c r="I23" i="3"/>
  <c r="J23" i="3"/>
  <c r="K23" i="3"/>
  <c r="L23" i="3"/>
  <c r="M23" i="3"/>
  <c r="N23" i="3"/>
  <c r="O23" i="3"/>
  <c r="P23" i="3"/>
  <c r="Q23" i="3"/>
  <c r="R23" i="3"/>
  <c r="S23" i="3"/>
  <c r="T23" i="3"/>
  <c r="E24" i="3"/>
  <c r="G24" i="3"/>
  <c r="H24" i="3"/>
  <c r="I24" i="3"/>
  <c r="J24" i="3"/>
  <c r="K24" i="3"/>
  <c r="L24" i="3"/>
  <c r="M24" i="3"/>
  <c r="N24" i="3"/>
  <c r="O24" i="3"/>
  <c r="P24" i="3"/>
  <c r="Q24" i="3"/>
  <c r="R24" i="3"/>
  <c r="S24" i="3"/>
  <c r="T24" i="3"/>
  <c r="E25" i="3"/>
  <c r="F25" i="3"/>
  <c r="H25" i="3"/>
  <c r="I25" i="3"/>
  <c r="J25" i="3"/>
  <c r="K25" i="3"/>
  <c r="L25" i="3"/>
  <c r="M25" i="3"/>
  <c r="O25" i="3"/>
  <c r="P25" i="3"/>
  <c r="Q25" i="3"/>
  <c r="R25" i="3"/>
  <c r="S25" i="3"/>
  <c r="T25" i="3"/>
  <c r="E26" i="3"/>
  <c r="F26" i="3"/>
  <c r="G26" i="3"/>
  <c r="I26" i="3"/>
  <c r="J26" i="3"/>
  <c r="K26" i="3"/>
  <c r="L26" i="3"/>
  <c r="M26" i="3"/>
  <c r="N26" i="3"/>
  <c r="O26" i="3"/>
  <c r="P26" i="3"/>
  <c r="Q26" i="3"/>
  <c r="R26" i="3"/>
  <c r="S26" i="3"/>
  <c r="T26" i="3"/>
  <c r="E27" i="3"/>
  <c r="F27" i="3"/>
  <c r="G27" i="3"/>
  <c r="H27" i="3"/>
  <c r="I27" i="3"/>
  <c r="J27" i="3"/>
  <c r="L27" i="3"/>
  <c r="M27" i="3"/>
  <c r="N27" i="3"/>
  <c r="O27" i="3"/>
  <c r="P27" i="3"/>
  <c r="Q27" i="3"/>
  <c r="R27" i="3"/>
  <c r="S27" i="3"/>
  <c r="T27" i="3"/>
  <c r="E28" i="3"/>
  <c r="F28" i="3"/>
  <c r="G28" i="3"/>
  <c r="H28" i="3"/>
  <c r="I28" i="3"/>
  <c r="K28" i="3"/>
  <c r="L28" i="3"/>
  <c r="M28" i="3"/>
  <c r="N28" i="3"/>
  <c r="O28" i="3"/>
  <c r="P28" i="3"/>
  <c r="Q28" i="3"/>
  <c r="R28" i="3"/>
  <c r="S28" i="3"/>
  <c r="T28" i="3"/>
  <c r="I29" i="3"/>
  <c r="K29" i="3"/>
  <c r="R29" i="3"/>
  <c r="S29" i="3"/>
  <c r="T29" i="3"/>
  <c r="E30" i="3"/>
  <c r="F30" i="3"/>
  <c r="G30" i="3"/>
  <c r="H30" i="3"/>
  <c r="I30" i="3"/>
  <c r="J30" i="3"/>
  <c r="K30" i="3"/>
  <c r="L30" i="3"/>
  <c r="M30" i="3"/>
  <c r="N30" i="3"/>
  <c r="O30" i="3"/>
  <c r="P30" i="3"/>
  <c r="Q30" i="3"/>
  <c r="R30" i="3"/>
  <c r="S30" i="3"/>
  <c r="T30" i="3"/>
  <c r="E31" i="3"/>
  <c r="F31" i="3"/>
  <c r="G31" i="3"/>
  <c r="H31" i="3"/>
  <c r="I31" i="3"/>
  <c r="J31" i="3"/>
  <c r="K31" i="3"/>
  <c r="L31" i="3"/>
  <c r="M31" i="3"/>
  <c r="N31" i="3"/>
  <c r="O31" i="3"/>
  <c r="P31" i="3"/>
  <c r="Q31" i="3"/>
  <c r="R31" i="3"/>
  <c r="S31" i="3"/>
  <c r="T31" i="3"/>
  <c r="E32" i="3"/>
  <c r="F32" i="3"/>
  <c r="G32" i="3"/>
  <c r="H32" i="3"/>
  <c r="I32" i="3"/>
  <c r="J32" i="3"/>
  <c r="K32" i="3"/>
  <c r="L32" i="3"/>
  <c r="M32" i="3"/>
  <c r="N32" i="3"/>
  <c r="O32" i="3"/>
  <c r="P32" i="3"/>
  <c r="Q32" i="3"/>
  <c r="R32" i="3"/>
  <c r="S32" i="3"/>
  <c r="T32" i="3"/>
  <c r="E33" i="3"/>
  <c r="F33" i="3"/>
  <c r="G33" i="3"/>
  <c r="H33" i="3"/>
  <c r="I33" i="3"/>
  <c r="J33" i="3"/>
  <c r="K33" i="3"/>
  <c r="L33" i="3"/>
  <c r="M33" i="3"/>
  <c r="N33" i="3"/>
  <c r="O33" i="3"/>
  <c r="P33" i="3"/>
  <c r="Q33" i="3"/>
  <c r="R33" i="3"/>
  <c r="S33" i="3"/>
  <c r="T33" i="3"/>
  <c r="E34" i="3"/>
  <c r="F34" i="3"/>
  <c r="G34" i="3"/>
  <c r="H34" i="3"/>
  <c r="I34" i="3"/>
  <c r="J34" i="3"/>
  <c r="K34" i="3"/>
  <c r="L34" i="3"/>
  <c r="M34" i="3"/>
  <c r="N34" i="3"/>
  <c r="O34" i="3"/>
  <c r="P34" i="3"/>
  <c r="Q34" i="3"/>
  <c r="R34" i="3"/>
  <c r="S34" i="3"/>
  <c r="T34" i="3"/>
  <c r="E35" i="3"/>
  <c r="F35" i="3"/>
  <c r="G35" i="3"/>
  <c r="H35" i="3"/>
  <c r="I35" i="3"/>
  <c r="J35" i="3"/>
  <c r="K35" i="3"/>
  <c r="L35" i="3"/>
  <c r="M35" i="3"/>
  <c r="N35" i="3"/>
  <c r="O35" i="3"/>
  <c r="P35" i="3"/>
  <c r="Q35" i="3"/>
  <c r="R35" i="3"/>
  <c r="S35" i="3"/>
  <c r="T35" i="3"/>
  <c r="T21" i="3"/>
  <c r="T38" i="3" s="1"/>
  <c r="S21" i="3"/>
  <c r="S38" i="3" s="1"/>
  <c r="R21" i="3"/>
  <c r="R38" i="3" s="1"/>
  <c r="D23" i="3"/>
  <c r="D24" i="3"/>
  <c r="D25" i="3"/>
  <c r="D26" i="3"/>
  <c r="D27" i="3"/>
  <c r="D28" i="3"/>
  <c r="D30" i="3"/>
  <c r="D31" i="3"/>
  <c r="D32" i="3"/>
  <c r="D33" i="3"/>
  <c r="D34" i="3"/>
  <c r="D35" i="3"/>
  <c r="AC252" i="28"/>
  <c r="AC253" i="28"/>
  <c r="AC254" i="28"/>
  <c r="AC255" i="28"/>
  <c r="AC256" i="28"/>
  <c r="U252" i="28"/>
  <c r="V252" i="28"/>
  <c r="W252" i="28"/>
  <c r="X252" i="28"/>
  <c r="Y252" i="28"/>
  <c r="Z252" i="28"/>
  <c r="AA252" i="28"/>
  <c r="AB252" i="28"/>
  <c r="U253" i="28"/>
  <c r="V253" i="28"/>
  <c r="W253" i="28"/>
  <c r="X253" i="28"/>
  <c r="Y253" i="28"/>
  <c r="Z253" i="28"/>
  <c r="AA253" i="28"/>
  <c r="AB253" i="28"/>
  <c r="U254" i="28"/>
  <c r="V254" i="28"/>
  <c r="W254" i="28"/>
  <c r="X254" i="28"/>
  <c r="Y254" i="28"/>
  <c r="Z254" i="28"/>
  <c r="AA254" i="28"/>
  <c r="AB254" i="28"/>
  <c r="U255" i="28"/>
  <c r="V255" i="28"/>
  <c r="W255" i="28"/>
  <c r="X255" i="28"/>
  <c r="Y255" i="28"/>
  <c r="Z255" i="28"/>
  <c r="AA255" i="28"/>
  <c r="AB255" i="28"/>
  <c r="U256" i="28"/>
  <c r="V256" i="28"/>
  <c r="W256" i="28"/>
  <c r="X256" i="28"/>
  <c r="Y256" i="28"/>
  <c r="Z256" i="28"/>
  <c r="AA256" i="28"/>
  <c r="AB256" i="28"/>
  <c r="T253" i="28"/>
  <c r="T254" i="28"/>
  <c r="T255" i="28"/>
  <c r="T256" i="28"/>
  <c r="N252" i="28"/>
  <c r="O252" i="28"/>
  <c r="P252" i="28"/>
  <c r="Q252" i="28"/>
  <c r="R252" i="28"/>
  <c r="S252" i="28"/>
  <c r="N253" i="28"/>
  <c r="O253" i="28"/>
  <c r="P253" i="28"/>
  <c r="Q253" i="28"/>
  <c r="R253" i="28"/>
  <c r="S253" i="28"/>
  <c r="N254" i="28"/>
  <c r="O254" i="28"/>
  <c r="P254" i="28"/>
  <c r="Q254" i="28"/>
  <c r="R254" i="28"/>
  <c r="S254" i="28"/>
  <c r="N255" i="28"/>
  <c r="O255" i="28"/>
  <c r="P255" i="28"/>
  <c r="Q255" i="28"/>
  <c r="R255" i="28"/>
  <c r="S255" i="28"/>
  <c r="N256" i="28"/>
  <c r="O256" i="28"/>
  <c r="P256" i="28"/>
  <c r="Q256" i="28"/>
  <c r="R256" i="28"/>
  <c r="S256" i="28"/>
  <c r="M253" i="28"/>
  <c r="M254" i="28"/>
  <c r="M255" i="28"/>
  <c r="M256" i="28"/>
  <c r="T252" i="28"/>
  <c r="M252" i="28"/>
  <c r="AC237" i="28"/>
  <c r="AC238" i="28"/>
  <c r="AC239" i="28"/>
  <c r="AC240" i="28"/>
  <c r="AC241" i="28"/>
  <c r="U237" i="28"/>
  <c r="V237" i="28"/>
  <c r="W237" i="28"/>
  <c r="X237" i="28"/>
  <c r="Y237" i="28"/>
  <c r="Z237" i="28"/>
  <c r="AA237" i="28"/>
  <c r="AB237" i="28"/>
  <c r="U238" i="28"/>
  <c r="V238" i="28"/>
  <c r="W238" i="28"/>
  <c r="X238" i="28"/>
  <c r="Y238" i="28"/>
  <c r="Z238" i="28"/>
  <c r="AA238" i="28"/>
  <c r="AB238" i="28"/>
  <c r="U239" i="28"/>
  <c r="V239" i="28"/>
  <c r="W239" i="28"/>
  <c r="X239" i="28"/>
  <c r="Y239" i="28"/>
  <c r="Z239" i="28"/>
  <c r="AA239" i="28"/>
  <c r="AB239" i="28"/>
  <c r="U240" i="28"/>
  <c r="V240" i="28"/>
  <c r="W240" i="28"/>
  <c r="X240" i="28"/>
  <c r="Y240" i="28"/>
  <c r="Z240" i="28"/>
  <c r="AA240" i="28"/>
  <c r="AB240" i="28"/>
  <c r="U241" i="28"/>
  <c r="V241" i="28"/>
  <c r="W241" i="28"/>
  <c r="X241" i="28"/>
  <c r="Y241" i="28"/>
  <c r="Z241" i="28"/>
  <c r="AA241" i="28"/>
  <c r="AB241" i="28"/>
  <c r="T238" i="28"/>
  <c r="T239" i="28"/>
  <c r="T240" i="28"/>
  <c r="T241" i="28"/>
  <c r="T237" i="28"/>
  <c r="AC222" i="28"/>
  <c r="AC223" i="28"/>
  <c r="AC224" i="28"/>
  <c r="AC225" i="28"/>
  <c r="AC226" i="28"/>
  <c r="U222" i="28"/>
  <c r="V222" i="28"/>
  <c r="W222" i="28"/>
  <c r="X222" i="28"/>
  <c r="Y222" i="28"/>
  <c r="Z222" i="28"/>
  <c r="AA222" i="28"/>
  <c r="AB222" i="28"/>
  <c r="U223" i="28"/>
  <c r="V223" i="28"/>
  <c r="W223" i="28"/>
  <c r="X223" i="28"/>
  <c r="Y223" i="28"/>
  <c r="Z223" i="28"/>
  <c r="AA223" i="28"/>
  <c r="AB223" i="28"/>
  <c r="U224" i="28"/>
  <c r="V224" i="28"/>
  <c r="W224" i="28"/>
  <c r="X224" i="28"/>
  <c r="Y224" i="28"/>
  <c r="Z224" i="28"/>
  <c r="AA224" i="28"/>
  <c r="AB224" i="28"/>
  <c r="U225" i="28"/>
  <c r="V225" i="28"/>
  <c r="W225" i="28"/>
  <c r="X225" i="28"/>
  <c r="Y225" i="28"/>
  <c r="Z225" i="28"/>
  <c r="AA225" i="28"/>
  <c r="AB225" i="28"/>
  <c r="U226" i="28"/>
  <c r="V226" i="28"/>
  <c r="W226" i="28"/>
  <c r="X226" i="28"/>
  <c r="Y226" i="28"/>
  <c r="Z226" i="28"/>
  <c r="AA226" i="28"/>
  <c r="AB226" i="28"/>
  <c r="T223" i="28"/>
  <c r="T224" i="28"/>
  <c r="T225" i="28"/>
  <c r="T226" i="28"/>
  <c r="T222" i="28"/>
  <c r="G252" i="28"/>
  <c r="H252" i="28"/>
  <c r="I252" i="28"/>
  <c r="J252" i="28"/>
  <c r="K252" i="28"/>
  <c r="L252" i="28"/>
  <c r="G253" i="28"/>
  <c r="H253" i="28"/>
  <c r="I253" i="28"/>
  <c r="J253" i="28"/>
  <c r="K253" i="28"/>
  <c r="L253" i="28"/>
  <c r="G254" i="28"/>
  <c r="H254" i="28"/>
  <c r="I254" i="28"/>
  <c r="J254" i="28"/>
  <c r="K254" i="28"/>
  <c r="L254" i="28"/>
  <c r="G255" i="28"/>
  <c r="H255" i="28"/>
  <c r="I255" i="28"/>
  <c r="J255" i="28"/>
  <c r="K255" i="28"/>
  <c r="L255" i="28"/>
  <c r="G256" i="28"/>
  <c r="H256" i="28"/>
  <c r="I256" i="28"/>
  <c r="J256" i="28"/>
  <c r="K256" i="28"/>
  <c r="L256" i="28"/>
  <c r="F253" i="28"/>
  <c r="F254" i="28"/>
  <c r="F255" i="28"/>
  <c r="F256" i="28"/>
  <c r="F252" i="28"/>
  <c r="D253" i="28"/>
  <c r="E253" i="28"/>
  <c r="D254" i="28"/>
  <c r="E254" i="28"/>
  <c r="D255" i="28"/>
  <c r="E255" i="28"/>
  <c r="D256" i="28"/>
  <c r="E256" i="28"/>
  <c r="E252" i="28"/>
  <c r="D252" i="28"/>
  <c r="C251" i="28"/>
  <c r="C252" i="28"/>
  <c r="C253" i="28" s="1"/>
  <c r="C254" i="28" s="1"/>
  <c r="C255" i="28" s="1"/>
  <c r="C256" i="28" s="1"/>
  <c r="D238" i="28"/>
  <c r="E238" i="28"/>
  <c r="D239" i="28"/>
  <c r="E239" i="28"/>
  <c r="D240" i="28"/>
  <c r="E240" i="28"/>
  <c r="D241" i="28"/>
  <c r="E241" i="28"/>
  <c r="E237" i="28"/>
  <c r="D237" i="28"/>
  <c r="C236" i="28"/>
  <c r="C237" i="28"/>
  <c r="C238" i="28" s="1"/>
  <c r="C239" i="28" s="1"/>
  <c r="C240" i="28" s="1"/>
  <c r="C241" i="28" s="1"/>
  <c r="D223" i="28"/>
  <c r="E223" i="28"/>
  <c r="D224" i="28"/>
  <c r="E224" i="28"/>
  <c r="D225" i="28"/>
  <c r="E225" i="28"/>
  <c r="D226" i="28"/>
  <c r="E226" i="28"/>
  <c r="E222" i="28"/>
  <c r="D222" i="28"/>
  <c r="C221" i="28"/>
  <c r="C222" i="28" s="1"/>
  <c r="C223" i="28" s="1"/>
  <c r="C224" i="28" s="1"/>
  <c r="C225" i="28" s="1"/>
  <c r="C226" i="28" s="1"/>
  <c r="C206" i="28"/>
  <c r="C207" i="28"/>
  <c r="C208" i="28" s="1"/>
  <c r="C209" i="28" s="1"/>
  <c r="C210" i="28" s="1"/>
  <c r="C211" i="28" s="1"/>
  <c r="C191" i="28" l="1"/>
  <c r="C192" i="28" s="1"/>
  <c r="C193" i="28" s="1"/>
  <c r="C194" i="28" s="1"/>
  <c r="C195" i="28" s="1"/>
  <c r="C196" i="28" s="1"/>
  <c r="C176" i="28"/>
  <c r="C177" i="28" s="1"/>
  <c r="C178" i="28" s="1"/>
  <c r="C179" i="28" s="1"/>
  <c r="C180" i="28" s="1"/>
  <c r="C181" i="28" s="1"/>
  <c r="C161" i="28"/>
  <c r="C162" i="28" s="1"/>
  <c r="C163" i="28" s="1"/>
  <c r="C164" i="28" s="1"/>
  <c r="C165" i="28" s="1"/>
  <c r="C166" i="28" s="1"/>
  <c r="B178" i="28"/>
  <c r="B179" i="28"/>
  <c r="B180" i="28"/>
  <c r="B181" i="28"/>
  <c r="B177" i="28"/>
  <c r="B163" i="28"/>
  <c r="B164" i="28"/>
  <c r="B165" i="28"/>
  <c r="B166" i="28"/>
  <c r="B162" i="28"/>
  <c r="B148" i="28"/>
  <c r="B149" i="28"/>
  <c r="B150" i="28"/>
  <c r="B151" i="28"/>
  <c r="B147" i="28"/>
  <c r="B133" i="28"/>
  <c r="B134" i="28"/>
  <c r="B135" i="28"/>
  <c r="B136" i="28"/>
  <c r="B132" i="28"/>
  <c r="B118" i="28"/>
  <c r="B119" i="28"/>
  <c r="B120" i="28"/>
  <c r="B121" i="28"/>
  <c r="B117" i="28"/>
  <c r="B103" i="28"/>
  <c r="B104" i="28"/>
  <c r="B105" i="28"/>
  <c r="B106" i="28"/>
  <c r="B102" i="28"/>
  <c r="B88" i="28"/>
  <c r="B89" i="28"/>
  <c r="B90" i="28"/>
  <c r="B91" i="28"/>
  <c r="B87" i="28"/>
  <c r="B73" i="28"/>
  <c r="B74" i="28"/>
  <c r="B75" i="28"/>
  <c r="B76" i="28"/>
  <c r="B72" i="28"/>
  <c r="B58" i="28"/>
  <c r="B59" i="28"/>
  <c r="B60" i="28"/>
  <c r="B61" i="28"/>
  <c r="B57" i="28"/>
  <c r="B43" i="28"/>
  <c r="B44" i="28"/>
  <c r="B45" i="28"/>
  <c r="B46" i="28"/>
  <c r="B42" i="28"/>
  <c r="B28" i="28"/>
  <c r="B29" i="28"/>
  <c r="B30" i="28"/>
  <c r="B31" i="28"/>
  <c r="B27" i="28"/>
  <c r="B13" i="28"/>
  <c r="B14" i="28"/>
  <c r="B15" i="28"/>
  <c r="B16" i="28"/>
  <c r="B12" i="28"/>
  <c r="B253" i="28"/>
  <c r="B254" i="28"/>
  <c r="B255" i="28"/>
  <c r="B256" i="28"/>
  <c r="B252" i="28"/>
  <c r="A252" i="28"/>
  <c r="A253" i="28" s="1"/>
  <c r="A254" i="28" s="1"/>
  <c r="A255" i="28" s="1"/>
  <c r="A256" i="28" s="1"/>
  <c r="B238" i="28"/>
  <c r="B239" i="28"/>
  <c r="B240" i="28"/>
  <c r="B241" i="28"/>
  <c r="B237" i="28"/>
  <c r="A237" i="28"/>
  <c r="B223" i="28"/>
  <c r="B224" i="28"/>
  <c r="B225" i="28"/>
  <c r="B226" i="28"/>
  <c r="B222" i="28"/>
  <c r="A222" i="28"/>
  <c r="A223" i="28" s="1"/>
  <c r="A224" i="28" s="1"/>
  <c r="A225" i="28" s="1"/>
  <c r="A226" i="28" s="1"/>
  <c r="B208" i="28"/>
  <c r="B209" i="28"/>
  <c r="B210" i="28"/>
  <c r="B211" i="28"/>
  <c r="B212" i="28"/>
  <c r="B213" i="28"/>
  <c r="B214" i="28"/>
  <c r="B215" i="28"/>
  <c r="B216" i="28"/>
  <c r="B217" i="28"/>
  <c r="B218" i="28"/>
  <c r="B219" i="28"/>
  <c r="B220" i="28"/>
  <c r="B221" i="28"/>
  <c r="B227" i="28"/>
  <c r="B228" i="28"/>
  <c r="B229" i="28"/>
  <c r="B230" i="28"/>
  <c r="B231" i="28"/>
  <c r="B232" i="28"/>
  <c r="B233" i="28"/>
  <c r="B234" i="28"/>
  <c r="B235" i="28"/>
  <c r="B236" i="28"/>
  <c r="B242" i="28"/>
  <c r="B243" i="28"/>
  <c r="B244" i="28"/>
  <c r="B245" i="28"/>
  <c r="B246" i="28"/>
  <c r="B247" i="28"/>
  <c r="B248" i="28"/>
  <c r="B249" i="28"/>
  <c r="B250" i="28"/>
  <c r="B251" i="28"/>
  <c r="B207" i="28"/>
  <c r="A207" i="28"/>
  <c r="A208" i="28" s="1"/>
  <c r="A209" i="28" s="1"/>
  <c r="A210" i="28" s="1"/>
  <c r="A211" i="28" s="1"/>
  <c r="B193" i="28"/>
  <c r="B194" i="28"/>
  <c r="B195" i="28"/>
  <c r="B196" i="28"/>
  <c r="B192" i="28"/>
  <c r="A192" i="28"/>
  <c r="A177" i="28"/>
  <c r="A178" i="28" s="1"/>
  <c r="A179" i="28" s="1"/>
  <c r="A180" i="28" s="1"/>
  <c r="A181" i="28" s="1"/>
  <c r="A162" i="28"/>
  <c r="A163" i="28" s="1"/>
  <c r="A164" i="28" s="1"/>
  <c r="A165" i="28" s="1"/>
  <c r="A166" i="28" s="1"/>
  <c r="A147" i="28"/>
  <c r="A148" i="28" s="1"/>
  <c r="A149" i="28" s="1"/>
  <c r="A150" i="28" s="1"/>
  <c r="A151" i="28" s="1"/>
  <c r="A132" i="28"/>
  <c r="A133" i="28" s="1"/>
  <c r="A134" i="28" s="1"/>
  <c r="A135" i="28" s="1"/>
  <c r="A136" i="28" s="1"/>
  <c r="A117" i="28"/>
  <c r="A118" i="28" s="1"/>
  <c r="A119" i="28" s="1"/>
  <c r="A120" i="28" s="1"/>
  <c r="A121" i="28" s="1"/>
  <c r="A102" i="28"/>
  <c r="A103" i="28" s="1"/>
  <c r="A104" i="28" s="1"/>
  <c r="A105" i="28" s="1"/>
  <c r="A106" i="28" s="1"/>
  <c r="A87" i="28"/>
  <c r="A88" i="28" s="1"/>
  <c r="A89" i="28" s="1"/>
  <c r="A90" i="28" s="1"/>
  <c r="A91" i="28" s="1"/>
  <c r="A72" i="28"/>
  <c r="A57" i="28"/>
  <c r="A58" i="28" s="1"/>
  <c r="A59" i="28" s="1"/>
  <c r="A60" i="28" s="1"/>
  <c r="A61" i="28" s="1"/>
  <c r="A42" i="28"/>
  <c r="A43" i="28" s="1"/>
  <c r="A44" i="28" s="1"/>
  <c r="A45" i="28" s="1"/>
  <c r="A46" i="28" s="1"/>
  <c r="A238" i="28"/>
  <c r="A239" i="28" s="1"/>
  <c r="A240" i="28" s="1"/>
  <c r="A241" i="28" s="1"/>
  <c r="A193" i="28"/>
  <c r="A194" i="28" s="1"/>
  <c r="A195" i="28" s="1"/>
  <c r="A196" i="28" s="1"/>
  <c r="A73" i="28"/>
  <c r="A74" i="28" s="1"/>
  <c r="A75" i="28" s="1"/>
  <c r="A76" i="28" s="1"/>
  <c r="A27" i="28"/>
  <c r="A28" i="28" s="1"/>
  <c r="A29" i="28" s="1"/>
  <c r="A30" i="28" s="1"/>
  <c r="A31" i="28" s="1"/>
  <c r="A12" i="28"/>
  <c r="A13" i="28" s="1"/>
  <c r="A14" i="28" s="1"/>
  <c r="A15" i="28" s="1"/>
  <c r="A16" i="28" s="1"/>
  <c r="BI33" i="23"/>
  <c r="BH33" i="23"/>
  <c r="BG33" i="23"/>
  <c r="BF33" i="23"/>
  <c r="BE33" i="23"/>
  <c r="BD33" i="23"/>
  <c r="BC33" i="23"/>
  <c r="BB33" i="23"/>
  <c r="BA33" i="23"/>
  <c r="AZ33" i="23"/>
  <c r="AY33" i="23"/>
  <c r="AX33" i="23"/>
  <c r="AW33" i="23"/>
  <c r="AV33" i="23"/>
  <c r="AU33" i="23"/>
  <c r="AT33" i="23"/>
  <c r="AS33" i="23"/>
  <c r="AR33" i="23"/>
  <c r="BI32" i="23"/>
  <c r="BH32" i="23"/>
  <c r="BG32" i="23"/>
  <c r="BF32" i="23"/>
  <c r="BE32" i="23"/>
  <c r="BD32" i="23"/>
  <c r="BC32" i="23"/>
  <c r="BB32" i="23"/>
  <c r="BA32" i="23"/>
  <c r="AZ32" i="23"/>
  <c r="AY32" i="23"/>
  <c r="AX32" i="23"/>
  <c r="AW32" i="23"/>
  <c r="AV32" i="23"/>
  <c r="AU32" i="23"/>
  <c r="AT32" i="23"/>
  <c r="AS32" i="23"/>
  <c r="AR32" i="23"/>
  <c r="BI31" i="23"/>
  <c r="BH31" i="23"/>
  <c r="BG31" i="23"/>
  <c r="BF31" i="23"/>
  <c r="BE31" i="23"/>
  <c r="BD31" i="23"/>
  <c r="BC31" i="23"/>
  <c r="BB31" i="23"/>
  <c r="BA31" i="23"/>
  <c r="AZ31" i="23"/>
  <c r="AY31" i="23"/>
  <c r="AX31" i="23"/>
  <c r="AW31" i="23"/>
  <c r="AV31" i="23"/>
  <c r="AU31" i="23"/>
  <c r="AT31" i="23"/>
  <c r="AS31" i="23"/>
  <c r="AR31" i="23"/>
  <c r="U27" i="23"/>
  <c r="T27" i="23"/>
  <c r="S27" i="23"/>
  <c r="R27" i="23"/>
  <c r="Q27" i="23"/>
  <c r="P27" i="23"/>
  <c r="O27" i="23"/>
  <c r="N27" i="23"/>
  <c r="M27" i="23"/>
  <c r="L27" i="23"/>
  <c r="K27" i="23"/>
  <c r="J27" i="23"/>
  <c r="I27" i="23"/>
  <c r="H27" i="23"/>
  <c r="G27" i="23"/>
  <c r="F27" i="23"/>
  <c r="E27" i="23"/>
  <c r="C27" i="23"/>
  <c r="B27" i="23"/>
  <c r="B28" i="23" s="1"/>
  <c r="CL26" i="23"/>
  <c r="CK26" i="23"/>
  <c r="CJ26" i="23"/>
  <c r="CI26" i="23"/>
  <c r="CH26" i="23"/>
  <c r="CG26" i="23"/>
  <c r="CF26" i="23"/>
  <c r="CD26" i="23"/>
  <c r="CC26" i="23"/>
  <c r="CB26" i="23"/>
  <c r="CA26" i="23"/>
  <c r="BZ26" i="23"/>
  <c r="BN26" i="23"/>
  <c r="BM26" i="23"/>
  <c r="BL26" i="23"/>
  <c r="BK26" i="23"/>
  <c r="AR26" i="23"/>
  <c r="AS26" i="23" s="1"/>
  <c r="AT26" i="23" s="1"/>
  <c r="AP26" i="23"/>
  <c r="AN26" i="23"/>
  <c r="AM26" i="23"/>
  <c r="AO26" i="23" s="1"/>
  <c r="AL26" i="23"/>
  <c r="AH26" i="23"/>
  <c r="AI26" i="23" s="1"/>
  <c r="AD26" i="23"/>
  <c r="AC26" i="23"/>
  <c r="AB26" i="23"/>
  <c r="AA26" i="23"/>
  <c r="Z26" i="23"/>
  <c r="Y26" i="23"/>
  <c r="X26" i="23"/>
  <c r="W26" i="23"/>
  <c r="V26" i="23"/>
  <c r="CL25" i="23"/>
  <c r="CK25" i="23"/>
  <c r="CJ25" i="23"/>
  <c r="CI25" i="23"/>
  <c r="CH25" i="23"/>
  <c r="CG25" i="23"/>
  <c r="CF25" i="23"/>
  <c r="CD25" i="23"/>
  <c r="CC25" i="23"/>
  <c r="CB25" i="23"/>
  <c r="CA25" i="23"/>
  <c r="BZ25" i="23"/>
  <c r="BN25" i="23"/>
  <c r="BM25" i="23"/>
  <c r="BL25" i="23"/>
  <c r="BK25" i="23"/>
  <c r="AR25" i="23"/>
  <c r="AS25" i="23" s="1"/>
  <c r="AT25" i="23" s="1"/>
  <c r="AM25" i="23"/>
  <c r="AO25" i="23" s="1"/>
  <c r="AL25" i="23"/>
  <c r="AN25" i="23" s="1"/>
  <c r="AH25" i="23"/>
  <c r="AI25" i="23" s="1"/>
  <c r="AD25" i="23"/>
  <c r="AC25" i="23"/>
  <c r="AB25" i="23"/>
  <c r="AA25" i="23"/>
  <c r="Z25" i="23"/>
  <c r="Y25" i="23"/>
  <c r="X25" i="23"/>
  <c r="W25" i="23"/>
  <c r="V25" i="23"/>
  <c r="CL24" i="23"/>
  <c r="CK24" i="23"/>
  <c r="CJ24" i="23"/>
  <c r="CI24" i="23"/>
  <c r="CH24" i="23"/>
  <c r="CG24" i="23"/>
  <c r="CF24" i="23"/>
  <c r="CD24" i="23"/>
  <c r="CC24" i="23"/>
  <c r="CB24" i="23"/>
  <c r="CA24" i="23"/>
  <c r="BZ24" i="23"/>
  <c r="BN24" i="23"/>
  <c r="BM24" i="23"/>
  <c r="BL24" i="23"/>
  <c r="BK24" i="23"/>
  <c r="AS24" i="23"/>
  <c r="AT24" i="23" s="1"/>
  <c r="AR24" i="23"/>
  <c r="AO24" i="23"/>
  <c r="AM24" i="23"/>
  <c r="AL24" i="23"/>
  <c r="AN24" i="23" s="1"/>
  <c r="AH24" i="23"/>
  <c r="AI24" i="23" s="1"/>
  <c r="AD24" i="23"/>
  <c r="AC24" i="23"/>
  <c r="AB24" i="23"/>
  <c r="AA24" i="23"/>
  <c r="Z24" i="23"/>
  <c r="Y24" i="23"/>
  <c r="X24" i="23"/>
  <c r="W24" i="23"/>
  <c r="V24" i="23"/>
  <c r="AP24" i="23" s="1"/>
  <c r="CL23" i="23"/>
  <c r="CK23" i="23"/>
  <c r="CJ23" i="23"/>
  <c r="CI23" i="23"/>
  <c r="CH23" i="23"/>
  <c r="CG23" i="23"/>
  <c r="CF23" i="23"/>
  <c r="CD23" i="23"/>
  <c r="CC23" i="23"/>
  <c r="CB23" i="23"/>
  <c r="CA23" i="23"/>
  <c r="BZ23" i="23"/>
  <c r="BN23" i="23"/>
  <c r="BM23" i="23"/>
  <c r="BL23" i="23"/>
  <c r="BK23" i="23"/>
  <c r="AR23" i="23"/>
  <c r="AS23" i="23" s="1"/>
  <c r="AT23" i="23" s="1"/>
  <c r="AN23" i="23"/>
  <c r="AM23" i="23"/>
  <c r="AO23" i="23" s="1"/>
  <c r="AL23" i="23"/>
  <c r="AI23" i="23"/>
  <c r="AH23" i="23"/>
  <c r="AD23" i="23"/>
  <c r="AC23" i="23"/>
  <c r="AB23" i="23"/>
  <c r="AA23" i="23"/>
  <c r="Z23" i="23"/>
  <c r="Y23" i="23"/>
  <c r="X23" i="23"/>
  <c r="W23" i="23"/>
  <c r="V23" i="23"/>
  <c r="CL22" i="23"/>
  <c r="CK22" i="23"/>
  <c r="CJ22" i="23"/>
  <c r="CI22" i="23"/>
  <c r="CH22" i="23"/>
  <c r="CG22" i="23"/>
  <c r="CF22" i="23"/>
  <c r="CD22" i="23"/>
  <c r="CC22" i="23"/>
  <c r="CB22" i="23"/>
  <c r="CA22" i="23"/>
  <c r="BZ22" i="23"/>
  <c r="BN22" i="23"/>
  <c r="BM22" i="23"/>
  <c r="BL22" i="23"/>
  <c r="BK22" i="23"/>
  <c r="AS22" i="23"/>
  <c r="AT22" i="23" s="1"/>
  <c r="AR22" i="23"/>
  <c r="AP22" i="23"/>
  <c r="AM22" i="23"/>
  <c r="AO22" i="23" s="1"/>
  <c r="AL22" i="23"/>
  <c r="AN22" i="23" s="1"/>
  <c r="AH22" i="23"/>
  <c r="AI22" i="23" s="1"/>
  <c r="AD22" i="23"/>
  <c r="AC22" i="23"/>
  <c r="AB22" i="23"/>
  <c r="AA22" i="23"/>
  <c r="Z22" i="23"/>
  <c r="Y22" i="23"/>
  <c r="X22" i="23"/>
  <c r="W22" i="23"/>
  <c r="V22" i="23"/>
  <c r="BJ33" i="23" s="1"/>
  <c r="U18" i="23"/>
  <c r="T18" i="23"/>
  <c r="S18" i="23"/>
  <c r="R18" i="23"/>
  <c r="Q18" i="23"/>
  <c r="P18" i="23"/>
  <c r="O18" i="23"/>
  <c r="N18" i="23"/>
  <c r="M18" i="23"/>
  <c r="L18" i="23"/>
  <c r="K18" i="23"/>
  <c r="J18" i="23"/>
  <c r="I18" i="23"/>
  <c r="H18" i="23"/>
  <c r="G18" i="23"/>
  <c r="F18" i="23"/>
  <c r="E18" i="23"/>
  <c r="D18" i="23"/>
  <c r="BV14" i="23" s="1"/>
  <c r="C18" i="23"/>
  <c r="B18" i="23"/>
  <c r="CL17" i="23"/>
  <c r="CK17" i="23"/>
  <c r="CJ17" i="23"/>
  <c r="CI17" i="23"/>
  <c r="CH17" i="23"/>
  <c r="CG17" i="23"/>
  <c r="CF17" i="23"/>
  <c r="CD17" i="23"/>
  <c r="CC17" i="23"/>
  <c r="CB17" i="23"/>
  <c r="CA17" i="23"/>
  <c r="BZ17" i="23"/>
  <c r="BN17" i="23"/>
  <c r="BM17" i="23"/>
  <c r="BL17" i="23"/>
  <c r="BK17" i="23"/>
  <c r="AS17" i="23"/>
  <c r="AT17" i="23" s="1"/>
  <c r="AR17" i="23"/>
  <c r="AP17" i="23"/>
  <c r="AM17" i="23"/>
  <c r="AO17" i="23" s="1"/>
  <c r="AL17" i="23"/>
  <c r="AN17" i="23" s="1"/>
  <c r="AH17" i="23"/>
  <c r="AI17" i="23" s="1"/>
  <c r="AD17" i="23"/>
  <c r="AC17" i="23"/>
  <c r="AB17" i="23"/>
  <c r="AA17" i="23"/>
  <c r="Z17" i="23"/>
  <c r="Y17" i="23"/>
  <c r="X17" i="23"/>
  <c r="W17" i="23"/>
  <c r="V17" i="23"/>
  <c r="CL16" i="23"/>
  <c r="CK16" i="23"/>
  <c r="CJ16" i="23"/>
  <c r="CI16" i="23"/>
  <c r="CH16" i="23"/>
  <c r="CG16" i="23"/>
  <c r="CF16" i="23"/>
  <c r="CD16" i="23"/>
  <c r="CC16" i="23"/>
  <c r="CB16" i="23"/>
  <c r="CA16" i="23"/>
  <c r="BZ16" i="23"/>
  <c r="BN16" i="23"/>
  <c r="BM16" i="23"/>
  <c r="BL16" i="23"/>
  <c r="BK16" i="23"/>
  <c r="AR16" i="23"/>
  <c r="AS16" i="23" s="1"/>
  <c r="AT16" i="23" s="1"/>
  <c r="AU16" i="23" s="1"/>
  <c r="AV16" i="23" s="1"/>
  <c r="AO16" i="23"/>
  <c r="AM16" i="23"/>
  <c r="AL16" i="23"/>
  <c r="AN16" i="23" s="1"/>
  <c r="AI16" i="23"/>
  <c r="AH16" i="23"/>
  <c r="AD16" i="23"/>
  <c r="AC16" i="23"/>
  <c r="AB16" i="23"/>
  <c r="AA16" i="23"/>
  <c r="Z16" i="23"/>
  <c r="Y16" i="23"/>
  <c r="X16" i="23"/>
  <c r="W16" i="23"/>
  <c r="V16" i="23"/>
  <c r="AP16" i="23" s="1"/>
  <c r="CL15" i="23"/>
  <c r="CK15" i="23"/>
  <c r="CJ15" i="23"/>
  <c r="CI15" i="23"/>
  <c r="CH15" i="23"/>
  <c r="CG15" i="23"/>
  <c r="CF15" i="23"/>
  <c r="CD15" i="23"/>
  <c r="CC15" i="23"/>
  <c r="CB15" i="23"/>
  <c r="CA15" i="23"/>
  <c r="BZ15" i="23"/>
  <c r="BN15" i="23"/>
  <c r="BM15" i="23"/>
  <c r="BL15" i="23"/>
  <c r="BK15" i="23"/>
  <c r="AS15" i="23"/>
  <c r="AT15" i="23" s="1"/>
  <c r="AR15" i="23"/>
  <c r="AP15" i="23"/>
  <c r="AO15" i="23"/>
  <c r="AN15" i="23"/>
  <c r="AM15" i="23"/>
  <c r="AL15" i="23"/>
  <c r="AH15" i="23"/>
  <c r="AI15" i="23" s="1"/>
  <c r="AD15" i="23"/>
  <c r="AC15" i="23"/>
  <c r="AB15" i="23"/>
  <c r="AA15" i="23"/>
  <c r="Z15" i="23"/>
  <c r="Y15" i="23"/>
  <c r="X15" i="23"/>
  <c r="W15" i="23"/>
  <c r="V15" i="23"/>
  <c r="CL14" i="23"/>
  <c r="CK14" i="23"/>
  <c r="CJ14" i="23"/>
  <c r="CI14" i="23"/>
  <c r="CH14" i="23"/>
  <c r="CG14" i="23"/>
  <c r="CF14" i="23"/>
  <c r="CD14" i="23"/>
  <c r="CC14" i="23"/>
  <c r="CB14" i="23"/>
  <c r="CA14" i="23"/>
  <c r="BZ14" i="23"/>
  <c r="BN14" i="23"/>
  <c r="BM14" i="23"/>
  <c r="BL14" i="23"/>
  <c r="BK14" i="23"/>
  <c r="AR14" i="23"/>
  <c r="AS14" i="23" s="1"/>
  <c r="AT14" i="23" s="1"/>
  <c r="AU14" i="23" s="1"/>
  <c r="AV14" i="23" s="1"/>
  <c r="AO14" i="23"/>
  <c r="AN14" i="23"/>
  <c r="AM14" i="23"/>
  <c r="AL14" i="23"/>
  <c r="AI14" i="23"/>
  <c r="AH14" i="23"/>
  <c r="AD14" i="23"/>
  <c r="AC14" i="23"/>
  <c r="AB14" i="23"/>
  <c r="AA14" i="23"/>
  <c r="Z14" i="23"/>
  <c r="Y14" i="23"/>
  <c r="X14" i="23"/>
  <c r="W14" i="23"/>
  <c r="V14" i="23"/>
  <c r="CL13" i="23"/>
  <c r="CK13" i="23"/>
  <c r="CJ13" i="23"/>
  <c r="CI13" i="23"/>
  <c r="CH13" i="23"/>
  <c r="CG13" i="23"/>
  <c r="CF13" i="23"/>
  <c r="CD13" i="23"/>
  <c r="CC13" i="23"/>
  <c r="CB13" i="23"/>
  <c r="CA13" i="23"/>
  <c r="BZ13" i="23"/>
  <c r="BV13" i="23"/>
  <c r="BT13" i="23"/>
  <c r="BN13" i="23"/>
  <c r="BM13" i="23"/>
  <c r="BL13" i="23"/>
  <c r="BK13" i="23"/>
  <c r="AR13" i="23"/>
  <c r="AS13" i="23" s="1"/>
  <c r="AT13" i="23" s="1"/>
  <c r="AU13" i="23" s="1"/>
  <c r="AV13" i="23" s="1"/>
  <c r="AW13" i="23" s="1"/>
  <c r="AX13" i="23" s="1"/>
  <c r="AY13" i="23" s="1"/>
  <c r="AZ13" i="23" s="1"/>
  <c r="BA13" i="23" s="1"/>
  <c r="BB13" i="23" s="1"/>
  <c r="BC13" i="23" s="1"/>
  <c r="BD13" i="23" s="1"/>
  <c r="BE13" i="23" s="1"/>
  <c r="BF13" i="23" s="1"/>
  <c r="BG13" i="23" s="1"/>
  <c r="BH13" i="23" s="1"/>
  <c r="BI13" i="23" s="1"/>
  <c r="AP13" i="23"/>
  <c r="AN13" i="23"/>
  <c r="AM13" i="23"/>
  <c r="AO13" i="23" s="1"/>
  <c r="AL13" i="23"/>
  <c r="AH13" i="23"/>
  <c r="AI13" i="23" s="1"/>
  <c r="AD13" i="23"/>
  <c r="AC13" i="23"/>
  <c r="AB13" i="23"/>
  <c r="AA13" i="23"/>
  <c r="Z13" i="23"/>
  <c r="Y13" i="23"/>
  <c r="X13" i="23"/>
  <c r="W13" i="23"/>
  <c r="V13" i="23"/>
  <c r="U9" i="23"/>
  <c r="T9" i="23"/>
  <c r="S9" i="23"/>
  <c r="R9" i="23"/>
  <c r="Q9" i="23"/>
  <c r="P9" i="23"/>
  <c r="O9" i="23"/>
  <c r="N9" i="23"/>
  <c r="M9" i="23"/>
  <c r="L9" i="23"/>
  <c r="K9" i="23"/>
  <c r="J9" i="23"/>
  <c r="I9" i="23"/>
  <c r="H9" i="23"/>
  <c r="G9" i="23"/>
  <c r="F9" i="23"/>
  <c r="E9" i="23"/>
  <c r="D9" i="23"/>
  <c r="C9" i="23"/>
  <c r="B9" i="23"/>
  <c r="CL8" i="23"/>
  <c r="CK8" i="23"/>
  <c r="CJ8" i="23"/>
  <c r="CI8" i="23"/>
  <c r="CH8" i="23"/>
  <c r="CG8" i="23"/>
  <c r="CF8" i="23"/>
  <c r="CD8" i="23"/>
  <c r="CC8" i="23"/>
  <c r="CB8" i="23"/>
  <c r="CA8" i="23"/>
  <c r="BZ8" i="23"/>
  <c r="BN8" i="23"/>
  <c r="BM8" i="23"/>
  <c r="BL8" i="23"/>
  <c r="BK8" i="23"/>
  <c r="AR8" i="23"/>
  <c r="AS8" i="23" s="1"/>
  <c r="AT8" i="23" s="1"/>
  <c r="AU8" i="23" s="1"/>
  <c r="AV8" i="23" s="1"/>
  <c r="AW8" i="23" s="1"/>
  <c r="AX8" i="23" s="1"/>
  <c r="AO8" i="23"/>
  <c r="AN8" i="23"/>
  <c r="AM8" i="23"/>
  <c r="AL8" i="23"/>
  <c r="AI8" i="23"/>
  <c r="AH8" i="23"/>
  <c r="AD8" i="23"/>
  <c r="AC8" i="23"/>
  <c r="AB8" i="23"/>
  <c r="AA8" i="23"/>
  <c r="Z8" i="23"/>
  <c r="Y8" i="23"/>
  <c r="X8" i="23"/>
  <c r="W8" i="23"/>
  <c r="V8" i="23"/>
  <c r="CL7" i="23"/>
  <c r="CK7" i="23"/>
  <c r="CJ7" i="23"/>
  <c r="CI7" i="23"/>
  <c r="CH7" i="23"/>
  <c r="CG7" i="23"/>
  <c r="CF7" i="23"/>
  <c r="CD7" i="23"/>
  <c r="CC7" i="23"/>
  <c r="CB7" i="23"/>
  <c r="CA7" i="23"/>
  <c r="BZ7" i="23"/>
  <c r="BN7" i="23"/>
  <c r="BM7" i="23"/>
  <c r="BL7" i="23"/>
  <c r="BK7" i="23"/>
  <c r="AR7" i="23"/>
  <c r="AS7" i="23" s="1"/>
  <c r="AT7" i="23" s="1"/>
  <c r="AU7" i="23" s="1"/>
  <c r="AV7" i="23" s="1"/>
  <c r="AW7" i="23" s="1"/>
  <c r="AX7" i="23" s="1"/>
  <c r="AO7" i="23"/>
  <c r="AN7" i="23"/>
  <c r="AM7" i="23"/>
  <c r="AL7" i="23"/>
  <c r="AI7" i="23"/>
  <c r="AH7" i="23"/>
  <c r="AD7" i="23"/>
  <c r="AC7" i="23"/>
  <c r="AB7" i="23"/>
  <c r="AA7" i="23"/>
  <c r="Z7" i="23"/>
  <c r="Y7" i="23"/>
  <c r="X7" i="23"/>
  <c r="W7" i="23"/>
  <c r="V7" i="23"/>
  <c r="CL6" i="23"/>
  <c r="CK6" i="23"/>
  <c r="CJ6" i="23"/>
  <c r="CI6" i="23"/>
  <c r="CH6" i="23"/>
  <c r="CG6" i="23"/>
  <c r="CF6" i="23"/>
  <c r="CE6" i="23"/>
  <c r="CD6" i="23"/>
  <c r="CC6" i="23"/>
  <c r="CB6" i="23"/>
  <c r="CA6" i="23"/>
  <c r="BZ6" i="23"/>
  <c r="BN6" i="23"/>
  <c r="BM6" i="23"/>
  <c r="BL6" i="23"/>
  <c r="BK6" i="23"/>
  <c r="AR6" i="23"/>
  <c r="AS6" i="23" s="1"/>
  <c r="AT6" i="23" s="1"/>
  <c r="AU6" i="23" s="1"/>
  <c r="AV6" i="23" s="1"/>
  <c r="AW6" i="23" s="1"/>
  <c r="AX6" i="23" s="1"/>
  <c r="AO6" i="23"/>
  <c r="AN6" i="23"/>
  <c r="AM6" i="23"/>
  <c r="AL6" i="23"/>
  <c r="AI6" i="23"/>
  <c r="AH6" i="23"/>
  <c r="AD6" i="23"/>
  <c r="AC6" i="23"/>
  <c r="AB6" i="23"/>
  <c r="AA6" i="23"/>
  <c r="Z6" i="23"/>
  <c r="Y6" i="23"/>
  <c r="X6" i="23"/>
  <c r="W6" i="23"/>
  <c r="V6" i="23"/>
  <c r="CL5" i="23"/>
  <c r="CK5" i="23"/>
  <c r="CJ5" i="23"/>
  <c r="CI5" i="23"/>
  <c r="CH5" i="23"/>
  <c r="CG5" i="23"/>
  <c r="CF5" i="23"/>
  <c r="CD5" i="23"/>
  <c r="CC5" i="23"/>
  <c r="CB5" i="23"/>
  <c r="CA5" i="23"/>
  <c r="BZ5" i="23"/>
  <c r="BW5" i="23"/>
  <c r="BO5" i="23"/>
  <c r="BN5" i="23"/>
  <c r="BM5" i="23"/>
  <c r="BL5" i="23"/>
  <c r="BK5" i="23"/>
  <c r="AR5" i="23"/>
  <c r="AS5" i="23" s="1"/>
  <c r="AT5" i="23" s="1"/>
  <c r="AU5" i="23" s="1"/>
  <c r="AV5" i="23" s="1"/>
  <c r="AW5" i="23" s="1"/>
  <c r="AX5" i="23" s="1"/>
  <c r="AO5" i="23"/>
  <c r="AN5" i="23"/>
  <c r="AM5" i="23"/>
  <c r="AL5" i="23"/>
  <c r="AI5" i="23"/>
  <c r="AH5" i="23"/>
  <c r="AD5" i="23"/>
  <c r="AC5" i="23"/>
  <c r="AB5" i="23"/>
  <c r="AA5" i="23"/>
  <c r="Z5" i="23"/>
  <c r="Y5" i="23"/>
  <c r="X5" i="23"/>
  <c r="W5" i="23"/>
  <c r="BT5" i="23" s="1"/>
  <c r="V5" i="23"/>
  <c r="CE5" i="23" s="1"/>
  <c r="CL4" i="23"/>
  <c r="CK4" i="23"/>
  <c r="CJ4" i="23"/>
  <c r="CI4" i="23"/>
  <c r="CH4" i="23"/>
  <c r="CG4" i="23"/>
  <c r="CF4" i="23"/>
  <c r="CE4" i="23"/>
  <c r="CD4" i="23"/>
  <c r="CC4" i="23"/>
  <c r="CB4" i="23"/>
  <c r="CA4" i="23"/>
  <c r="BZ4" i="23"/>
  <c r="BY4" i="23"/>
  <c r="BW4" i="23"/>
  <c r="BV4" i="23"/>
  <c r="BU4" i="23"/>
  <c r="BS4" i="23"/>
  <c r="BR4" i="23"/>
  <c r="BQ4" i="23"/>
  <c r="BO4" i="23"/>
  <c r="BN4" i="23"/>
  <c r="BM4" i="23"/>
  <c r="BL4" i="23"/>
  <c r="BK4" i="23"/>
  <c r="AR4" i="23"/>
  <c r="AS4" i="23" s="1"/>
  <c r="AT4" i="23" s="1"/>
  <c r="AU4" i="23" s="1"/>
  <c r="AV4" i="23" s="1"/>
  <c r="AW4" i="23" s="1"/>
  <c r="AX4" i="23" s="1"/>
  <c r="AO4" i="23"/>
  <c r="AN4" i="23"/>
  <c r="AM4" i="23"/>
  <c r="AL4" i="23"/>
  <c r="AI4" i="23"/>
  <c r="AH4" i="23"/>
  <c r="AD4" i="23"/>
  <c r="AC4" i="23"/>
  <c r="AB4" i="23"/>
  <c r="AA4" i="23"/>
  <c r="Z4" i="23"/>
  <c r="Y4" i="23"/>
  <c r="X4" i="23"/>
  <c r="W4" i="23"/>
  <c r="BT4" i="23" s="1"/>
  <c r="V4" i="23"/>
  <c r="AE3" i="23"/>
  <c r="AD2" i="23"/>
  <c r="AC2" i="23"/>
  <c r="AB2" i="23"/>
  <c r="AA2" i="23"/>
  <c r="Z2" i="23"/>
  <c r="Y2" i="23"/>
  <c r="X2" i="23"/>
  <c r="W1" i="23"/>
  <c r="T1" i="23"/>
  <c r="P1" i="23"/>
  <c r="L1" i="23"/>
  <c r="I1" i="23"/>
  <c r="F1" i="23"/>
  <c r="B1" i="23"/>
  <c r="BI33" i="22"/>
  <c r="BH33" i="22"/>
  <c r="BG33" i="22"/>
  <c r="BF33" i="22"/>
  <c r="BE33" i="22"/>
  <c r="BD33" i="22"/>
  <c r="BC33" i="22"/>
  <c r="BB33" i="22"/>
  <c r="BA33" i="22"/>
  <c r="AZ33" i="22"/>
  <c r="AY33" i="22"/>
  <c r="AX33" i="22"/>
  <c r="AW33" i="22"/>
  <c r="AV33" i="22"/>
  <c r="AU33" i="22"/>
  <c r="AU25" i="22" s="1"/>
  <c r="AV25" i="22" s="1"/>
  <c r="AW25" i="22" s="1"/>
  <c r="AX25" i="22" s="1"/>
  <c r="AY25" i="22" s="1"/>
  <c r="AZ25" i="22" s="1"/>
  <c r="BA25" i="22" s="1"/>
  <c r="BB25" i="22" s="1"/>
  <c r="AT33" i="22"/>
  <c r="AS33" i="22"/>
  <c r="AR33" i="22"/>
  <c r="BI32" i="22"/>
  <c r="BH32" i="22"/>
  <c r="BG32" i="22"/>
  <c r="BF32" i="22"/>
  <c r="BE32" i="22"/>
  <c r="BD32" i="22"/>
  <c r="BC32" i="22"/>
  <c r="BB32" i="22"/>
  <c r="BA32" i="22"/>
  <c r="AZ32" i="22"/>
  <c r="AY32" i="22"/>
  <c r="AX32" i="22"/>
  <c r="AW32" i="22"/>
  <c r="AV32" i="22"/>
  <c r="AU32" i="22"/>
  <c r="AT32" i="22"/>
  <c r="AS32" i="22"/>
  <c r="AR32" i="22"/>
  <c r="BI31" i="22"/>
  <c r="BH31" i="22"/>
  <c r="BG31" i="22"/>
  <c r="BF31" i="22"/>
  <c r="BE31" i="22"/>
  <c r="BD31" i="22"/>
  <c r="BC31" i="22"/>
  <c r="BB31" i="22"/>
  <c r="BA31" i="22"/>
  <c r="AZ31" i="22"/>
  <c r="AY31" i="22"/>
  <c r="AX31" i="22"/>
  <c r="AW31" i="22"/>
  <c r="AV31" i="22"/>
  <c r="AU31" i="22"/>
  <c r="AT31" i="22"/>
  <c r="AS31" i="22"/>
  <c r="AR31" i="22"/>
  <c r="U27" i="22"/>
  <c r="T27" i="22"/>
  <c r="S27" i="22"/>
  <c r="R27" i="22"/>
  <c r="Q27" i="22"/>
  <c r="P27" i="22"/>
  <c r="O27" i="22"/>
  <c r="N27" i="22"/>
  <c r="M27" i="22"/>
  <c r="L27" i="22"/>
  <c r="K27" i="22"/>
  <c r="J27" i="22"/>
  <c r="I27" i="22"/>
  <c r="H27" i="22"/>
  <c r="G27" i="22"/>
  <c r="F27" i="22"/>
  <c r="E27" i="22"/>
  <c r="C27" i="22"/>
  <c r="B27" i="22"/>
  <c r="B28" i="22" s="1"/>
  <c r="CL26" i="22"/>
  <c r="S241" i="28" s="1"/>
  <c r="CK26" i="22"/>
  <c r="R241" i="28" s="1"/>
  <c r="CJ26" i="22"/>
  <c r="Q241" i="28" s="1"/>
  <c r="CI26" i="22"/>
  <c r="P241" i="28" s="1"/>
  <c r="CH26" i="22"/>
  <c r="O241" i="28" s="1"/>
  <c r="CG26" i="22"/>
  <c r="N241" i="28" s="1"/>
  <c r="CF26" i="22"/>
  <c r="M241" i="28" s="1"/>
  <c r="CD26" i="22"/>
  <c r="CC26" i="22"/>
  <c r="CB26" i="22"/>
  <c r="CA26" i="22"/>
  <c r="BZ26" i="22"/>
  <c r="BN26" i="22"/>
  <c r="BM26" i="22"/>
  <c r="BL26" i="22"/>
  <c r="BK26" i="22"/>
  <c r="AR26" i="22"/>
  <c r="AS26" i="22" s="1"/>
  <c r="AT26" i="22" s="1"/>
  <c r="AP26" i="22"/>
  <c r="AN26" i="22"/>
  <c r="AM26" i="22"/>
  <c r="AO26" i="22" s="1"/>
  <c r="AL26" i="22"/>
  <c r="AH26" i="22"/>
  <c r="AI26" i="22" s="1"/>
  <c r="AD26" i="22"/>
  <c r="L241" i="28" s="1"/>
  <c r="AC26" i="22"/>
  <c r="K241" i="28" s="1"/>
  <c r="AB26" i="22"/>
  <c r="J241" i="28" s="1"/>
  <c r="AA26" i="22"/>
  <c r="I241" i="28" s="1"/>
  <c r="Z26" i="22"/>
  <c r="H241" i="28" s="1"/>
  <c r="Y26" i="22"/>
  <c r="G241" i="28" s="1"/>
  <c r="X26" i="22"/>
  <c r="F241" i="28" s="1"/>
  <c r="W26" i="22"/>
  <c r="V26" i="22"/>
  <c r="CL25" i="22"/>
  <c r="S240" i="28" s="1"/>
  <c r="CK25" i="22"/>
  <c r="R240" i="28" s="1"/>
  <c r="CJ25" i="22"/>
  <c r="Q240" i="28" s="1"/>
  <c r="CI25" i="22"/>
  <c r="P240" i="28" s="1"/>
  <c r="CH25" i="22"/>
  <c r="O240" i="28" s="1"/>
  <c r="CG25" i="22"/>
  <c r="N240" i="28" s="1"/>
  <c r="CF25" i="22"/>
  <c r="M240" i="28" s="1"/>
  <c r="CD25" i="22"/>
  <c r="CC25" i="22"/>
  <c r="CB25" i="22"/>
  <c r="CA25" i="22"/>
  <c r="BZ25" i="22"/>
  <c r="BN25" i="22"/>
  <c r="BM25" i="22"/>
  <c r="BL25" i="22"/>
  <c r="BK25" i="22"/>
  <c r="AT25" i="22"/>
  <c r="AS25" i="22"/>
  <c r="AR25" i="22"/>
  <c r="AM25" i="22"/>
  <c r="AO25" i="22" s="1"/>
  <c r="AL25" i="22"/>
  <c r="AN25" i="22" s="1"/>
  <c r="AH25" i="22"/>
  <c r="AI25" i="22" s="1"/>
  <c r="AD25" i="22"/>
  <c r="L240" i="28" s="1"/>
  <c r="AC25" i="22"/>
  <c r="K240" i="28" s="1"/>
  <c r="AB25" i="22"/>
  <c r="J240" i="28" s="1"/>
  <c r="AA25" i="22"/>
  <c r="I240" i="28" s="1"/>
  <c r="Z25" i="22"/>
  <c r="H240" i="28" s="1"/>
  <c r="Y25" i="22"/>
  <c r="G240" i="28" s="1"/>
  <c r="X25" i="22"/>
  <c r="F240" i="28" s="1"/>
  <c r="W25" i="22"/>
  <c r="V25" i="22"/>
  <c r="CL24" i="22"/>
  <c r="S239" i="28" s="1"/>
  <c r="CK24" i="22"/>
  <c r="R239" i="28" s="1"/>
  <c r="CJ24" i="22"/>
  <c r="Q239" i="28" s="1"/>
  <c r="CI24" i="22"/>
  <c r="P239" i="28" s="1"/>
  <c r="CH24" i="22"/>
  <c r="O239" i="28" s="1"/>
  <c r="CG24" i="22"/>
  <c r="N239" i="28" s="1"/>
  <c r="CF24" i="22"/>
  <c r="M239" i="28" s="1"/>
  <c r="CD24" i="22"/>
  <c r="CC24" i="22"/>
  <c r="CB24" i="22"/>
  <c r="CA24" i="22"/>
  <c r="BZ24" i="22"/>
  <c r="BN24" i="22"/>
  <c r="BM24" i="22"/>
  <c r="BL24" i="22"/>
  <c r="BK24" i="22"/>
  <c r="AS24" i="22"/>
  <c r="AT24" i="22" s="1"/>
  <c r="AR24" i="22"/>
  <c r="AO24" i="22"/>
  <c r="AM24" i="22"/>
  <c r="AL24" i="22"/>
  <c r="AN24" i="22" s="1"/>
  <c r="AH24" i="22"/>
  <c r="AI24" i="22" s="1"/>
  <c r="AD24" i="22"/>
  <c r="L239" i="28" s="1"/>
  <c r="AC24" i="22"/>
  <c r="K239" i="28" s="1"/>
  <c r="AB24" i="22"/>
  <c r="J239" i="28" s="1"/>
  <c r="AA24" i="22"/>
  <c r="I239" i="28" s="1"/>
  <c r="Z24" i="22"/>
  <c r="H239" i="28" s="1"/>
  <c r="Y24" i="22"/>
  <c r="G239" i="28" s="1"/>
  <c r="X24" i="22"/>
  <c r="F239" i="28" s="1"/>
  <c r="W24" i="22"/>
  <c r="V24" i="22"/>
  <c r="AP24" i="22" s="1"/>
  <c r="CL23" i="22"/>
  <c r="S238" i="28" s="1"/>
  <c r="CK23" i="22"/>
  <c r="R238" i="28" s="1"/>
  <c r="CJ23" i="22"/>
  <c r="Q238" i="28" s="1"/>
  <c r="CI23" i="22"/>
  <c r="P238" i="28" s="1"/>
  <c r="CH23" i="22"/>
  <c r="O238" i="28" s="1"/>
  <c r="CG23" i="22"/>
  <c r="N238" i="28" s="1"/>
  <c r="CF23" i="22"/>
  <c r="M238" i="28" s="1"/>
  <c r="CD23" i="22"/>
  <c r="CC23" i="22"/>
  <c r="CB23" i="22"/>
  <c r="CA23" i="22"/>
  <c r="BZ23" i="22"/>
  <c r="BN23" i="22"/>
  <c r="BM23" i="22"/>
  <c r="BL23" i="22"/>
  <c r="BK23" i="22"/>
  <c r="AR23" i="22"/>
  <c r="AS23" i="22" s="1"/>
  <c r="AT23" i="22" s="1"/>
  <c r="AN23" i="22"/>
  <c r="AM23" i="22"/>
  <c r="AO23" i="22" s="1"/>
  <c r="AL23" i="22"/>
  <c r="AI23" i="22"/>
  <c r="AH23" i="22"/>
  <c r="AD23" i="22"/>
  <c r="L238" i="28" s="1"/>
  <c r="AC23" i="22"/>
  <c r="K238" i="28" s="1"/>
  <c r="AB23" i="22"/>
  <c r="J238" i="28" s="1"/>
  <c r="AA23" i="22"/>
  <c r="I238" i="28" s="1"/>
  <c r="Z23" i="22"/>
  <c r="H238" i="28" s="1"/>
  <c r="Y23" i="22"/>
  <c r="G238" i="28" s="1"/>
  <c r="X23" i="22"/>
  <c r="F238" i="28" s="1"/>
  <c r="W23" i="22"/>
  <c r="V23" i="22"/>
  <c r="AP23" i="22" s="1"/>
  <c r="CL22" i="22"/>
  <c r="S237" i="28" s="1"/>
  <c r="CK22" i="22"/>
  <c r="R237" i="28" s="1"/>
  <c r="CJ22" i="22"/>
  <c r="Q237" i="28" s="1"/>
  <c r="CI22" i="22"/>
  <c r="P237" i="28" s="1"/>
  <c r="CH22" i="22"/>
  <c r="O237" i="28" s="1"/>
  <c r="CG22" i="22"/>
  <c r="N237" i="28" s="1"/>
  <c r="CF22" i="22"/>
  <c r="M237" i="28" s="1"/>
  <c r="CD22" i="22"/>
  <c r="CC22" i="22"/>
  <c r="CB22" i="22"/>
  <c r="CA22" i="22"/>
  <c r="BZ22" i="22"/>
  <c r="BN22" i="22"/>
  <c r="BM22" i="22"/>
  <c r="BL22" i="22"/>
  <c r="BK22" i="22"/>
  <c r="AS22" i="22"/>
  <c r="AT22" i="22" s="1"/>
  <c r="AR22" i="22"/>
  <c r="AP22" i="22"/>
  <c r="AM22" i="22"/>
  <c r="AO22" i="22" s="1"/>
  <c r="AL22" i="22"/>
  <c r="AN22" i="22" s="1"/>
  <c r="AH22" i="22"/>
  <c r="AI22" i="22" s="1"/>
  <c r="AD22" i="22"/>
  <c r="L237" i="28" s="1"/>
  <c r="AC22" i="22"/>
  <c r="K237" i="28" s="1"/>
  <c r="AB22" i="22"/>
  <c r="J237" i="28" s="1"/>
  <c r="AA22" i="22"/>
  <c r="I237" i="28" s="1"/>
  <c r="Z22" i="22"/>
  <c r="H237" i="28" s="1"/>
  <c r="Y22" i="22"/>
  <c r="G237" i="28" s="1"/>
  <c r="X22" i="22"/>
  <c r="F237" i="28" s="1"/>
  <c r="W22" i="22"/>
  <c r="V22" i="22"/>
  <c r="BJ33" i="22" s="1"/>
  <c r="U18" i="22"/>
  <c r="T18" i="22"/>
  <c r="S18" i="22"/>
  <c r="R18" i="22"/>
  <c r="Q18" i="22"/>
  <c r="P18" i="22"/>
  <c r="O18" i="22"/>
  <c r="N18" i="22"/>
  <c r="M18" i="22"/>
  <c r="L18" i="22"/>
  <c r="K18" i="22"/>
  <c r="J18" i="22"/>
  <c r="I18" i="22"/>
  <c r="H18" i="22"/>
  <c r="G18" i="22"/>
  <c r="F18" i="22"/>
  <c r="BO14" i="22" s="1"/>
  <c r="E18" i="22"/>
  <c r="D18" i="22"/>
  <c r="BV14" i="22" s="1"/>
  <c r="C18" i="22"/>
  <c r="B18" i="22"/>
  <c r="CL17" i="22"/>
  <c r="CK17" i="22"/>
  <c r="CJ17" i="22"/>
  <c r="CI17" i="22"/>
  <c r="CH17" i="22"/>
  <c r="CG17" i="22"/>
  <c r="CF17" i="22"/>
  <c r="CD17" i="22"/>
  <c r="CC17" i="22"/>
  <c r="CB17" i="22"/>
  <c r="CA17" i="22"/>
  <c r="BZ17" i="22"/>
  <c r="BN17" i="22"/>
  <c r="BM17" i="22"/>
  <c r="BL17" i="22"/>
  <c r="BK17" i="22"/>
  <c r="AS17" i="22"/>
  <c r="AT17" i="22" s="1"/>
  <c r="AR17" i="22"/>
  <c r="AP17" i="22"/>
  <c r="AM17" i="22"/>
  <c r="AO17" i="22" s="1"/>
  <c r="AL17" i="22"/>
  <c r="AN17" i="22" s="1"/>
  <c r="AH17" i="22"/>
  <c r="AI17" i="22" s="1"/>
  <c r="AD17" i="22"/>
  <c r="AC17" i="22"/>
  <c r="AB17" i="22"/>
  <c r="AA17" i="22"/>
  <c r="Z17" i="22"/>
  <c r="Y17" i="22"/>
  <c r="X17" i="22"/>
  <c r="W17" i="22"/>
  <c r="V17" i="22"/>
  <c r="CL16" i="22"/>
  <c r="CK16" i="22"/>
  <c r="CJ16" i="22"/>
  <c r="CI16" i="22"/>
  <c r="CH16" i="22"/>
  <c r="CG16" i="22"/>
  <c r="CF16" i="22"/>
  <c r="CD16" i="22"/>
  <c r="CC16" i="22"/>
  <c r="CB16" i="22"/>
  <c r="CA16" i="22"/>
  <c r="BZ16" i="22"/>
  <c r="BN16" i="22"/>
  <c r="BM16" i="22"/>
  <c r="BL16" i="22"/>
  <c r="BK16" i="22"/>
  <c r="AR16" i="22"/>
  <c r="AS16" i="22" s="1"/>
  <c r="AT16" i="22" s="1"/>
  <c r="AU16" i="22" s="1"/>
  <c r="AV16" i="22" s="1"/>
  <c r="AO16" i="22"/>
  <c r="AM16" i="22"/>
  <c r="AL16" i="22"/>
  <c r="AN16" i="22" s="1"/>
  <c r="AI16" i="22"/>
  <c r="AH16" i="22"/>
  <c r="AD16" i="22"/>
  <c r="AC16" i="22"/>
  <c r="AB16" i="22"/>
  <c r="AA16" i="22"/>
  <c r="Z16" i="22"/>
  <c r="Y16" i="22"/>
  <c r="X16" i="22"/>
  <c r="W16" i="22"/>
  <c r="V16" i="22"/>
  <c r="AP16" i="22" s="1"/>
  <c r="CL15" i="22"/>
  <c r="CK15" i="22"/>
  <c r="CJ15" i="22"/>
  <c r="CI15" i="22"/>
  <c r="CH15" i="22"/>
  <c r="CG15" i="22"/>
  <c r="CF15" i="22"/>
  <c r="CD15" i="22"/>
  <c r="CC15" i="22"/>
  <c r="CB15" i="22"/>
  <c r="CA15" i="22"/>
  <c r="BZ15" i="22"/>
  <c r="BN15" i="22"/>
  <c r="BM15" i="22"/>
  <c r="BL15" i="22"/>
  <c r="BK15" i="22"/>
  <c r="AS15" i="22"/>
  <c r="AT15" i="22" s="1"/>
  <c r="AR15" i="22"/>
  <c r="AP15" i="22"/>
  <c r="AO15" i="22"/>
  <c r="AN15" i="22"/>
  <c r="AM15" i="22"/>
  <c r="AL15" i="22"/>
  <c r="AH15" i="22"/>
  <c r="AI15" i="22" s="1"/>
  <c r="AD15" i="22"/>
  <c r="AC15" i="22"/>
  <c r="AB15" i="22"/>
  <c r="AA15" i="22"/>
  <c r="Z15" i="22"/>
  <c r="Y15" i="22"/>
  <c r="X15" i="22"/>
  <c r="W15" i="22"/>
  <c r="V15" i="22"/>
  <c r="CL14" i="22"/>
  <c r="CK14" i="22"/>
  <c r="CJ14" i="22"/>
  <c r="CI14" i="22"/>
  <c r="CH14" i="22"/>
  <c r="CG14" i="22"/>
  <c r="CF14" i="22"/>
  <c r="CD14" i="22"/>
  <c r="CC14" i="22"/>
  <c r="CB14" i="22"/>
  <c r="CA14" i="22"/>
  <c r="BZ14" i="22"/>
  <c r="BN14" i="22"/>
  <c r="BM14" i="22"/>
  <c r="BL14" i="22"/>
  <c r="BK14" i="22"/>
  <c r="AR14" i="22"/>
  <c r="AS14" i="22" s="1"/>
  <c r="AT14" i="22" s="1"/>
  <c r="AU14" i="22" s="1"/>
  <c r="AV14" i="22" s="1"/>
  <c r="AO14" i="22"/>
  <c r="AN14" i="22"/>
  <c r="AM14" i="22"/>
  <c r="AL14" i="22"/>
  <c r="AI14" i="22"/>
  <c r="AH14" i="22"/>
  <c r="AD14" i="22"/>
  <c r="AC14" i="22"/>
  <c r="AB14" i="22"/>
  <c r="AA14" i="22"/>
  <c r="Z14" i="22"/>
  <c r="Y14" i="22"/>
  <c r="X14" i="22"/>
  <c r="W14" i="22"/>
  <c r="V14" i="22"/>
  <c r="CL13" i="22"/>
  <c r="CK13" i="22"/>
  <c r="CJ13" i="22"/>
  <c r="CI13" i="22"/>
  <c r="CH13" i="22"/>
  <c r="CG13" i="22"/>
  <c r="CF13" i="22"/>
  <c r="CD13" i="22"/>
  <c r="CC13" i="22"/>
  <c r="CB13" i="22"/>
  <c r="CA13" i="22"/>
  <c r="BZ13" i="22"/>
  <c r="BV13" i="22"/>
  <c r="BT13" i="22"/>
  <c r="BN13" i="22"/>
  <c r="BM13" i="22"/>
  <c r="BL13" i="22"/>
  <c r="BK13" i="22"/>
  <c r="AR13" i="22"/>
  <c r="AS13" i="22" s="1"/>
  <c r="AT13" i="22" s="1"/>
  <c r="AU13" i="22" s="1"/>
  <c r="AV13" i="22" s="1"/>
  <c r="AW13" i="22" s="1"/>
  <c r="AX13" i="22" s="1"/>
  <c r="AY13" i="22" s="1"/>
  <c r="AZ13" i="22" s="1"/>
  <c r="BA13" i="22" s="1"/>
  <c r="BB13" i="22" s="1"/>
  <c r="BC13" i="22" s="1"/>
  <c r="BD13" i="22" s="1"/>
  <c r="BE13" i="22" s="1"/>
  <c r="BF13" i="22" s="1"/>
  <c r="BG13" i="22" s="1"/>
  <c r="BH13" i="22" s="1"/>
  <c r="BI13" i="22" s="1"/>
  <c r="AP13" i="22"/>
  <c r="AN13" i="22"/>
  <c r="AM13" i="22"/>
  <c r="AO13" i="22" s="1"/>
  <c r="AL13" i="22"/>
  <c r="AH13" i="22"/>
  <c r="AI13" i="22" s="1"/>
  <c r="AD13" i="22"/>
  <c r="AC13" i="22"/>
  <c r="AB13" i="22"/>
  <c r="AA13" i="22"/>
  <c r="Z13" i="22"/>
  <c r="Y13" i="22"/>
  <c r="X13" i="22"/>
  <c r="W13" i="22"/>
  <c r="V13" i="22"/>
  <c r="AJ13" i="22" s="1"/>
  <c r="U9" i="22"/>
  <c r="T9" i="22"/>
  <c r="S9" i="22"/>
  <c r="R9" i="22"/>
  <c r="Q9" i="22"/>
  <c r="P9" i="22"/>
  <c r="O9" i="22"/>
  <c r="N9" i="22"/>
  <c r="M9" i="22"/>
  <c r="L9" i="22"/>
  <c r="K9" i="22"/>
  <c r="J9" i="22"/>
  <c r="I9" i="22"/>
  <c r="H9" i="22"/>
  <c r="G9" i="22"/>
  <c r="F9" i="22"/>
  <c r="E9" i="22"/>
  <c r="D9" i="22"/>
  <c r="C9" i="22"/>
  <c r="B9" i="22"/>
  <c r="CL8" i="22"/>
  <c r="CK8" i="22"/>
  <c r="CJ8" i="22"/>
  <c r="CI8" i="22"/>
  <c r="CH8" i="22"/>
  <c r="CG8" i="22"/>
  <c r="CF8" i="22"/>
  <c r="CD8" i="22"/>
  <c r="CC8" i="22"/>
  <c r="CB8" i="22"/>
  <c r="CA8" i="22"/>
  <c r="BZ8" i="22"/>
  <c r="BN8" i="22"/>
  <c r="BM8" i="22"/>
  <c r="BL8" i="22"/>
  <c r="BK8" i="22"/>
  <c r="AR8" i="22"/>
  <c r="AS8" i="22" s="1"/>
  <c r="AT8" i="22" s="1"/>
  <c r="AU8" i="22" s="1"/>
  <c r="AV8" i="22" s="1"/>
  <c r="AW8" i="22" s="1"/>
  <c r="AX8" i="22" s="1"/>
  <c r="AO8" i="22"/>
  <c r="AN8" i="22"/>
  <c r="AM8" i="22"/>
  <c r="AL8" i="22"/>
  <c r="AI8" i="22"/>
  <c r="AH8" i="22"/>
  <c r="AD8" i="22"/>
  <c r="AC8" i="22"/>
  <c r="AB8" i="22"/>
  <c r="AA8" i="22"/>
  <c r="Z8" i="22"/>
  <c r="Y8" i="22"/>
  <c r="X8" i="22"/>
  <c r="W8" i="22"/>
  <c r="V8" i="22"/>
  <c r="CE8" i="22" s="1"/>
  <c r="CL7" i="22"/>
  <c r="CK7" i="22"/>
  <c r="CJ7" i="22"/>
  <c r="CI7" i="22"/>
  <c r="CH7" i="22"/>
  <c r="CG7" i="22"/>
  <c r="CF7" i="22"/>
  <c r="CD7" i="22"/>
  <c r="CC7" i="22"/>
  <c r="CB7" i="22"/>
  <c r="CA7" i="22"/>
  <c r="BZ7" i="22"/>
  <c r="BN7" i="22"/>
  <c r="BM7" i="22"/>
  <c r="BL7" i="22"/>
  <c r="BK7" i="22"/>
  <c r="AR7" i="22"/>
  <c r="AS7" i="22" s="1"/>
  <c r="AT7" i="22" s="1"/>
  <c r="AU7" i="22" s="1"/>
  <c r="AV7" i="22" s="1"/>
  <c r="AW7" i="22" s="1"/>
  <c r="AX7" i="22" s="1"/>
  <c r="AO7" i="22"/>
  <c r="AN7" i="22"/>
  <c r="AM7" i="22"/>
  <c r="AL7" i="22"/>
  <c r="AI7" i="22"/>
  <c r="AH7" i="22"/>
  <c r="AD7" i="22"/>
  <c r="AC7" i="22"/>
  <c r="AB7" i="22"/>
  <c r="AA7" i="22"/>
  <c r="Z7" i="22"/>
  <c r="Y7" i="22"/>
  <c r="X7" i="22"/>
  <c r="W7" i="22"/>
  <c r="V7" i="22"/>
  <c r="CE7" i="22" s="1"/>
  <c r="CL6" i="22"/>
  <c r="CK6" i="22"/>
  <c r="CJ6" i="22"/>
  <c r="CI6" i="22"/>
  <c r="CH6" i="22"/>
  <c r="CG6" i="22"/>
  <c r="CF6" i="22"/>
  <c r="CD6" i="22"/>
  <c r="CC6" i="22"/>
  <c r="CB6" i="22"/>
  <c r="CA6" i="22"/>
  <c r="BZ6" i="22"/>
  <c r="BN6" i="22"/>
  <c r="BM6" i="22"/>
  <c r="BL6" i="22"/>
  <c r="BK6" i="22"/>
  <c r="AR6" i="22"/>
  <c r="AS6" i="22" s="1"/>
  <c r="AT6" i="22" s="1"/>
  <c r="AU6" i="22" s="1"/>
  <c r="AV6" i="22" s="1"/>
  <c r="AW6" i="22" s="1"/>
  <c r="AX6" i="22" s="1"/>
  <c r="AO6" i="22"/>
  <c r="AN6" i="22"/>
  <c r="AM6" i="22"/>
  <c r="AL6" i="22"/>
  <c r="AI6" i="22"/>
  <c r="AH6" i="22"/>
  <c r="AD6" i="22"/>
  <c r="AC6" i="22"/>
  <c r="AB6" i="22"/>
  <c r="AA6" i="22"/>
  <c r="Z6" i="22"/>
  <c r="Y6" i="22"/>
  <c r="X6" i="22"/>
  <c r="W6" i="22"/>
  <c r="V6" i="22"/>
  <c r="CE6" i="22" s="1"/>
  <c r="CL5" i="22"/>
  <c r="CK5" i="22"/>
  <c r="CJ5" i="22"/>
  <c r="CI5" i="22"/>
  <c r="CH5" i="22"/>
  <c r="CG5" i="22"/>
  <c r="CF5" i="22"/>
  <c r="CD5" i="22"/>
  <c r="CC5" i="22"/>
  <c r="CB5" i="22"/>
  <c r="CA5" i="22"/>
  <c r="BZ5" i="22"/>
  <c r="BO5" i="22"/>
  <c r="BN5" i="22"/>
  <c r="BM5" i="22"/>
  <c r="BL5" i="22"/>
  <c r="BK5" i="22"/>
  <c r="AR5" i="22"/>
  <c r="AS5" i="22" s="1"/>
  <c r="AT5" i="22" s="1"/>
  <c r="AU5" i="22" s="1"/>
  <c r="AV5" i="22" s="1"/>
  <c r="AW5" i="22" s="1"/>
  <c r="AX5" i="22" s="1"/>
  <c r="AO5" i="22"/>
  <c r="AN5" i="22"/>
  <c r="AM5" i="22"/>
  <c r="AL5" i="22"/>
  <c r="AI5" i="22"/>
  <c r="AH5" i="22"/>
  <c r="AD5" i="22"/>
  <c r="AC5" i="22"/>
  <c r="AB5" i="22"/>
  <c r="AA5" i="22"/>
  <c r="Z5" i="22"/>
  <c r="Y5" i="22"/>
  <c r="X5" i="22"/>
  <c r="W5" i="22"/>
  <c r="BT5" i="22" s="1"/>
  <c r="V5" i="22"/>
  <c r="CE5" i="22" s="1"/>
  <c r="CL4" i="22"/>
  <c r="CK4" i="22"/>
  <c r="CJ4" i="22"/>
  <c r="CI4" i="22"/>
  <c r="CH4" i="22"/>
  <c r="CG4" i="22"/>
  <c r="CF4" i="22"/>
  <c r="CD4" i="22"/>
  <c r="CC4" i="22"/>
  <c r="CB4" i="22"/>
  <c r="CA4" i="22"/>
  <c r="BZ4" i="22"/>
  <c r="BY4" i="22"/>
  <c r="BW4" i="22"/>
  <c r="BV4" i="22"/>
  <c r="BU4" i="22"/>
  <c r="BR4" i="22"/>
  <c r="BQ4" i="22"/>
  <c r="BO4" i="22"/>
  <c r="BN4" i="22"/>
  <c r="BM4" i="22"/>
  <c r="BL4" i="22"/>
  <c r="BK4" i="22"/>
  <c r="AX4" i="22"/>
  <c r="AR4" i="22"/>
  <c r="AS4" i="22" s="1"/>
  <c r="AT4" i="22" s="1"/>
  <c r="AU4" i="22" s="1"/>
  <c r="AV4" i="22" s="1"/>
  <c r="AW4" i="22" s="1"/>
  <c r="AO4" i="22"/>
  <c r="AN4" i="22"/>
  <c r="AM4" i="22"/>
  <c r="AL4" i="22"/>
  <c r="AI4" i="22"/>
  <c r="AH4" i="22"/>
  <c r="AD4" i="22"/>
  <c r="AC4" i="22"/>
  <c r="AB4" i="22"/>
  <c r="AA4" i="22"/>
  <c r="Z4" i="22"/>
  <c r="Y4" i="22"/>
  <c r="X4" i="22"/>
  <c r="W4" i="22"/>
  <c r="BT4" i="22" s="1"/>
  <c r="V4" i="22"/>
  <c r="AE3" i="22"/>
  <c r="AD2" i="22"/>
  <c r="AC2" i="22"/>
  <c r="AB2" i="22"/>
  <c r="AA2" i="22"/>
  <c r="Z2" i="22"/>
  <c r="Y2" i="22"/>
  <c r="X2" i="22"/>
  <c r="W1" i="22"/>
  <c r="T1" i="22"/>
  <c r="P1" i="22"/>
  <c r="L1" i="22"/>
  <c r="I1" i="22"/>
  <c r="F1" i="22"/>
  <c r="B1" i="22"/>
  <c r="BI33" i="21"/>
  <c r="BH33" i="21"/>
  <c r="BG33" i="21"/>
  <c r="BF33" i="21"/>
  <c r="BE33" i="21"/>
  <c r="BD33" i="21"/>
  <c r="BC33" i="21"/>
  <c r="BB33" i="21"/>
  <c r="BA33" i="21"/>
  <c r="AZ33" i="21"/>
  <c r="AY33" i="21"/>
  <c r="AX33" i="21"/>
  <c r="AW33" i="21"/>
  <c r="AV33" i="21"/>
  <c r="AU33" i="21"/>
  <c r="AU25" i="21" s="1"/>
  <c r="AV25" i="21" s="1"/>
  <c r="AW25" i="21" s="1"/>
  <c r="AX25" i="21" s="1"/>
  <c r="AY25" i="21" s="1"/>
  <c r="AZ25" i="21" s="1"/>
  <c r="BA25" i="21" s="1"/>
  <c r="BB25" i="21" s="1"/>
  <c r="AT33" i="21"/>
  <c r="AS33" i="21"/>
  <c r="AR33" i="21"/>
  <c r="BI32" i="21"/>
  <c r="BH32" i="21"/>
  <c r="BG32" i="21"/>
  <c r="BF32" i="21"/>
  <c r="BE32" i="21"/>
  <c r="BD32" i="21"/>
  <c r="BC32" i="21"/>
  <c r="BB32" i="21"/>
  <c r="BA32" i="21"/>
  <c r="AZ32" i="21"/>
  <c r="AY32" i="21"/>
  <c r="AX32" i="21"/>
  <c r="AW32" i="21"/>
  <c r="AV32" i="21"/>
  <c r="AU32" i="21"/>
  <c r="AT32" i="21"/>
  <c r="AS32" i="21"/>
  <c r="AR32" i="21"/>
  <c r="BI31" i="21"/>
  <c r="BH31" i="21"/>
  <c r="BG31" i="21"/>
  <c r="BF31" i="21"/>
  <c r="BE31" i="21"/>
  <c r="BD31" i="21"/>
  <c r="BC31" i="21"/>
  <c r="BB31" i="21"/>
  <c r="BA31" i="21"/>
  <c r="AZ31" i="21"/>
  <c r="AY31" i="21"/>
  <c r="AX31" i="21"/>
  <c r="AW31" i="21"/>
  <c r="AV31" i="21"/>
  <c r="AU31" i="21"/>
  <c r="AT31" i="21"/>
  <c r="AS31" i="21"/>
  <c r="AR31" i="21"/>
  <c r="U27" i="21"/>
  <c r="T27" i="21"/>
  <c r="S27" i="21"/>
  <c r="R27" i="21"/>
  <c r="Q27" i="21"/>
  <c r="P27" i="21"/>
  <c r="O27" i="21"/>
  <c r="N27" i="21"/>
  <c r="M27" i="21"/>
  <c r="L27" i="21"/>
  <c r="K27" i="21"/>
  <c r="J27" i="21"/>
  <c r="I27" i="21"/>
  <c r="H27" i="21"/>
  <c r="G27" i="21"/>
  <c r="F27" i="21"/>
  <c r="E27" i="21"/>
  <c r="C27" i="21"/>
  <c r="B27" i="21"/>
  <c r="B28" i="21" s="1"/>
  <c r="CL26" i="21"/>
  <c r="S226" i="28" s="1"/>
  <c r="CK26" i="21"/>
  <c r="R226" i="28" s="1"/>
  <c r="CJ26" i="21"/>
  <c r="Q226" i="28" s="1"/>
  <c r="CI26" i="21"/>
  <c r="P226" i="28" s="1"/>
  <c r="CH26" i="21"/>
  <c r="O226" i="28" s="1"/>
  <c r="CG26" i="21"/>
  <c r="N226" i="28" s="1"/>
  <c r="CF26" i="21"/>
  <c r="M226" i="28" s="1"/>
  <c r="CD26" i="21"/>
  <c r="CC26" i="21"/>
  <c r="CB26" i="21"/>
  <c r="CA26" i="21"/>
  <c r="BZ26" i="21"/>
  <c r="BN26" i="21"/>
  <c r="BM26" i="21"/>
  <c r="BL26" i="21"/>
  <c r="BK26" i="21"/>
  <c r="AT26" i="21"/>
  <c r="AS26" i="21"/>
  <c r="AR26" i="21"/>
  <c r="AP26" i="21"/>
  <c r="AN26" i="21"/>
  <c r="AM26" i="21"/>
  <c r="AO26" i="21" s="1"/>
  <c r="AL26" i="21"/>
  <c r="AH26" i="21"/>
  <c r="AI26" i="21" s="1"/>
  <c r="AD26" i="21"/>
  <c r="L226" i="28" s="1"/>
  <c r="AC26" i="21"/>
  <c r="K226" i="28" s="1"/>
  <c r="AB26" i="21"/>
  <c r="J226" i="28" s="1"/>
  <c r="AA26" i="21"/>
  <c r="I226" i="28" s="1"/>
  <c r="Z26" i="21"/>
  <c r="H226" i="28" s="1"/>
  <c r="Y26" i="21"/>
  <c r="G226" i="28" s="1"/>
  <c r="X26" i="21"/>
  <c r="F226" i="28" s="1"/>
  <c r="W26" i="21"/>
  <c r="V26" i="21"/>
  <c r="CL25" i="21"/>
  <c r="S225" i="28" s="1"/>
  <c r="CK25" i="21"/>
  <c r="R225" i="28" s="1"/>
  <c r="CJ25" i="21"/>
  <c r="Q225" i="28" s="1"/>
  <c r="CI25" i="21"/>
  <c r="P225" i="28" s="1"/>
  <c r="CH25" i="21"/>
  <c r="O225" i="28" s="1"/>
  <c r="CG25" i="21"/>
  <c r="N225" i="28" s="1"/>
  <c r="CF25" i="21"/>
  <c r="M225" i="28" s="1"/>
  <c r="CD25" i="21"/>
  <c r="CC25" i="21"/>
  <c r="CB25" i="21"/>
  <c r="CA25" i="21"/>
  <c r="BZ25" i="21"/>
  <c r="BN25" i="21"/>
  <c r="BM25" i="21"/>
  <c r="BL25" i="21"/>
  <c r="BK25" i="21"/>
  <c r="AR25" i="21"/>
  <c r="AS25" i="21" s="1"/>
  <c r="AT25" i="21" s="1"/>
  <c r="AN25" i="21"/>
  <c r="AM25" i="21"/>
  <c r="AO25" i="21" s="1"/>
  <c r="AL25" i="21"/>
  <c r="AI25" i="21"/>
  <c r="AH25" i="21"/>
  <c r="AD25" i="21"/>
  <c r="L225" i="28" s="1"/>
  <c r="AC25" i="21"/>
  <c r="K225" i="28" s="1"/>
  <c r="AB25" i="21"/>
  <c r="J225" i="28" s="1"/>
  <c r="AA25" i="21"/>
  <c r="I225" i="28" s="1"/>
  <c r="Z25" i="21"/>
  <c r="H225" i="28" s="1"/>
  <c r="Y25" i="21"/>
  <c r="G225" i="28" s="1"/>
  <c r="X25" i="21"/>
  <c r="F225" i="28" s="1"/>
  <c r="W25" i="21"/>
  <c r="V25" i="21"/>
  <c r="CL24" i="21"/>
  <c r="S224" i="28" s="1"/>
  <c r="CK24" i="21"/>
  <c r="R224" i="28" s="1"/>
  <c r="CJ24" i="21"/>
  <c r="Q224" i="28" s="1"/>
  <c r="CI24" i="21"/>
  <c r="P224" i="28" s="1"/>
  <c r="CH24" i="21"/>
  <c r="O224" i="28" s="1"/>
  <c r="CG24" i="21"/>
  <c r="N224" i="28" s="1"/>
  <c r="CF24" i="21"/>
  <c r="M224" i="28" s="1"/>
  <c r="CD24" i="21"/>
  <c r="CC24" i="21"/>
  <c r="CB24" i="21"/>
  <c r="CA24" i="21"/>
  <c r="BZ24" i="21"/>
  <c r="BN24" i="21"/>
  <c r="BM24" i="21"/>
  <c r="BL24" i="21"/>
  <c r="BK24" i="21"/>
  <c r="AR24" i="21"/>
  <c r="AS24" i="21" s="1"/>
  <c r="AT24" i="21" s="1"/>
  <c r="AU24" i="21" s="1"/>
  <c r="AV24" i="21" s="1"/>
  <c r="AW24" i="21" s="1"/>
  <c r="AX24" i="21" s="1"/>
  <c r="AY24" i="21" s="1"/>
  <c r="AZ24" i="21" s="1"/>
  <c r="BA24" i="21" s="1"/>
  <c r="BB24" i="21" s="1"/>
  <c r="BC24" i="21" s="1"/>
  <c r="BD24" i="21" s="1"/>
  <c r="BE24" i="21" s="1"/>
  <c r="BF24" i="21" s="1"/>
  <c r="BG24" i="21" s="1"/>
  <c r="BH24" i="21" s="1"/>
  <c r="BI24" i="21" s="1"/>
  <c r="AP24" i="21"/>
  <c r="AO24" i="21"/>
  <c r="AM24" i="21"/>
  <c r="AL24" i="21"/>
  <c r="AN24" i="21" s="1"/>
  <c r="AH24" i="21"/>
  <c r="AI24" i="21" s="1"/>
  <c r="AD24" i="21"/>
  <c r="L224" i="28" s="1"/>
  <c r="AC24" i="21"/>
  <c r="K224" i="28" s="1"/>
  <c r="AB24" i="21"/>
  <c r="J224" i="28" s="1"/>
  <c r="AA24" i="21"/>
  <c r="I224" i="28" s="1"/>
  <c r="Z24" i="21"/>
  <c r="H224" i="28" s="1"/>
  <c r="Y24" i="21"/>
  <c r="G224" i="28" s="1"/>
  <c r="X24" i="21"/>
  <c r="F224" i="28" s="1"/>
  <c r="W24" i="21"/>
  <c r="V24" i="21"/>
  <c r="CL23" i="21"/>
  <c r="S223" i="28" s="1"/>
  <c r="CK23" i="21"/>
  <c r="R223" i="28" s="1"/>
  <c r="CJ23" i="21"/>
  <c r="Q223" i="28" s="1"/>
  <c r="CI23" i="21"/>
  <c r="P223" i="28" s="1"/>
  <c r="CH23" i="21"/>
  <c r="O223" i="28" s="1"/>
  <c r="CG23" i="21"/>
  <c r="N223" i="28" s="1"/>
  <c r="CF23" i="21"/>
  <c r="M223" i="28" s="1"/>
  <c r="CD23" i="21"/>
  <c r="CC23" i="21"/>
  <c r="CB23" i="21"/>
  <c r="CA23" i="21"/>
  <c r="BZ23" i="21"/>
  <c r="BN23" i="21"/>
  <c r="BM23" i="21"/>
  <c r="BL23" i="21"/>
  <c r="BK23" i="21"/>
  <c r="AR23" i="21"/>
  <c r="AS23" i="21" s="1"/>
  <c r="AT23" i="21" s="1"/>
  <c r="AO23" i="21"/>
  <c r="AN23" i="21"/>
  <c r="AM23" i="21"/>
  <c r="AL23" i="21"/>
  <c r="AH23" i="21"/>
  <c r="AI23" i="21" s="1"/>
  <c r="AD23" i="21"/>
  <c r="L223" i="28" s="1"/>
  <c r="AC23" i="21"/>
  <c r="K223" i="28" s="1"/>
  <c r="AB23" i="21"/>
  <c r="J223" i="28" s="1"/>
  <c r="AA23" i="21"/>
  <c r="I223" i="28" s="1"/>
  <c r="Z23" i="21"/>
  <c r="H223" i="28" s="1"/>
  <c r="Y23" i="21"/>
  <c r="G223" i="28" s="1"/>
  <c r="X23" i="21"/>
  <c r="F223" i="28" s="1"/>
  <c r="W23" i="21"/>
  <c r="V23" i="21"/>
  <c r="CL22" i="21"/>
  <c r="S222" i="28" s="1"/>
  <c r="CK22" i="21"/>
  <c r="R222" i="28" s="1"/>
  <c r="CJ22" i="21"/>
  <c r="Q222" i="28" s="1"/>
  <c r="CI22" i="21"/>
  <c r="P222" i="28" s="1"/>
  <c r="CH22" i="21"/>
  <c r="O222" i="28" s="1"/>
  <c r="CG22" i="21"/>
  <c r="N222" i="28" s="1"/>
  <c r="CF22" i="21"/>
  <c r="M222" i="28" s="1"/>
  <c r="CD22" i="21"/>
  <c r="CC22" i="21"/>
  <c r="CB22" i="21"/>
  <c r="CA22" i="21"/>
  <c r="BZ22" i="21"/>
  <c r="BN22" i="21"/>
  <c r="BM22" i="21"/>
  <c r="BL22" i="21"/>
  <c r="BK22" i="21"/>
  <c r="AS22" i="21"/>
  <c r="AT22" i="21" s="1"/>
  <c r="AR22" i="21"/>
  <c r="AO22" i="21"/>
  <c r="AN22" i="21"/>
  <c r="AM22" i="21"/>
  <c r="AL22" i="21"/>
  <c r="AH22" i="21"/>
  <c r="AI22" i="21" s="1"/>
  <c r="AD22" i="21"/>
  <c r="L222" i="28" s="1"/>
  <c r="AC22" i="21"/>
  <c r="K222" i="28" s="1"/>
  <c r="AB22" i="21"/>
  <c r="J222" i="28" s="1"/>
  <c r="AA22" i="21"/>
  <c r="I222" i="28" s="1"/>
  <c r="Z22" i="21"/>
  <c r="H222" i="28" s="1"/>
  <c r="Y22" i="21"/>
  <c r="G222" i="28" s="1"/>
  <c r="X22" i="21"/>
  <c r="F222" i="28" s="1"/>
  <c r="W22" i="21"/>
  <c r="V22" i="21"/>
  <c r="BJ33" i="21" s="1"/>
  <c r="U18" i="21"/>
  <c r="T18" i="21"/>
  <c r="S18" i="21"/>
  <c r="R18" i="21"/>
  <c r="Q18" i="21"/>
  <c r="P18" i="21"/>
  <c r="O18" i="21"/>
  <c r="N18" i="21"/>
  <c r="M18" i="21"/>
  <c r="L18" i="21"/>
  <c r="K18" i="21"/>
  <c r="J18" i="21"/>
  <c r="I18" i="21"/>
  <c r="H18" i="21"/>
  <c r="G18" i="21"/>
  <c r="F18" i="21"/>
  <c r="BO14" i="21" s="1"/>
  <c r="E18" i="21"/>
  <c r="D18" i="21"/>
  <c r="C18" i="21"/>
  <c r="B18" i="21"/>
  <c r="BV14" i="21" s="1"/>
  <c r="CL17" i="21"/>
  <c r="CK17" i="21"/>
  <c r="CJ17" i="21"/>
  <c r="CI17" i="21"/>
  <c r="CH17" i="21"/>
  <c r="CG17" i="21"/>
  <c r="CF17" i="21"/>
  <c r="CD17" i="21"/>
  <c r="CC17" i="21"/>
  <c r="CB17" i="21"/>
  <c r="CA17" i="21"/>
  <c r="BZ17" i="21"/>
  <c r="BN17" i="21"/>
  <c r="BM17" i="21"/>
  <c r="BL17" i="21"/>
  <c r="BK17" i="21"/>
  <c r="AS17" i="21"/>
  <c r="AT17" i="21" s="1"/>
  <c r="AR17" i="21"/>
  <c r="AP17" i="21"/>
  <c r="AO17" i="21"/>
  <c r="AN17" i="21"/>
  <c r="AM17" i="21"/>
  <c r="AL17" i="21"/>
  <c r="AH17" i="21"/>
  <c r="AI17" i="21" s="1"/>
  <c r="AD17" i="21"/>
  <c r="AC17" i="21"/>
  <c r="AB17" i="21"/>
  <c r="AA17" i="21"/>
  <c r="Z17" i="21"/>
  <c r="Y17" i="21"/>
  <c r="X17" i="21"/>
  <c r="W17" i="21"/>
  <c r="V17" i="21"/>
  <c r="CL16" i="21"/>
  <c r="CK16" i="21"/>
  <c r="CJ16" i="21"/>
  <c r="CI16" i="21"/>
  <c r="CH16" i="21"/>
  <c r="CG16" i="21"/>
  <c r="CF16" i="21"/>
  <c r="CD16" i="21"/>
  <c r="CC16" i="21"/>
  <c r="CB16" i="21"/>
  <c r="CA16" i="21"/>
  <c r="BZ16" i="21"/>
  <c r="BN16" i="21"/>
  <c r="BM16" i="21"/>
  <c r="BL16" i="21"/>
  <c r="BK16" i="21"/>
  <c r="AR16" i="21"/>
  <c r="AS16" i="21" s="1"/>
  <c r="AT16" i="21" s="1"/>
  <c r="AU16" i="21" s="1"/>
  <c r="AV16" i="21" s="1"/>
  <c r="AO16" i="21"/>
  <c r="AN16" i="21"/>
  <c r="AM16" i="21"/>
  <c r="AL16" i="21"/>
  <c r="AI16" i="21"/>
  <c r="AH16" i="21"/>
  <c r="AD16" i="21"/>
  <c r="AC16" i="21"/>
  <c r="AB16" i="21"/>
  <c r="AA16" i="21"/>
  <c r="Z16" i="21"/>
  <c r="Y16" i="21"/>
  <c r="X16" i="21"/>
  <c r="W16" i="21"/>
  <c r="V16" i="21"/>
  <c r="AP16" i="21" s="1"/>
  <c r="CL15" i="21"/>
  <c r="CK15" i="21"/>
  <c r="CJ15" i="21"/>
  <c r="CI15" i="21"/>
  <c r="CH15" i="21"/>
  <c r="CG15" i="21"/>
  <c r="CF15" i="21"/>
  <c r="CD15" i="21"/>
  <c r="CC15" i="21"/>
  <c r="CB15" i="21"/>
  <c r="CA15" i="21"/>
  <c r="BZ15" i="21"/>
  <c r="BN15" i="21"/>
  <c r="BM15" i="21"/>
  <c r="BL15" i="21"/>
  <c r="BK15" i="21"/>
  <c r="AS15" i="21"/>
  <c r="AT15" i="21" s="1"/>
  <c r="AR15" i="21"/>
  <c r="AP15" i="21"/>
  <c r="AN15" i="21"/>
  <c r="AM15" i="21"/>
  <c r="AO15" i="21" s="1"/>
  <c r="AL15" i="21"/>
  <c r="AH15" i="21"/>
  <c r="AI15" i="21" s="1"/>
  <c r="AD15" i="21"/>
  <c r="AC15" i="21"/>
  <c r="AB15" i="21"/>
  <c r="AA15" i="21"/>
  <c r="Z15" i="21"/>
  <c r="Y15" i="21"/>
  <c r="X15" i="21"/>
  <c r="W15" i="21"/>
  <c r="V15" i="21"/>
  <c r="CL14" i="21"/>
  <c r="CK14" i="21"/>
  <c r="CJ14" i="21"/>
  <c r="CI14" i="21"/>
  <c r="CH14" i="21"/>
  <c r="CG14" i="21"/>
  <c r="CF14" i="21"/>
  <c r="CD14" i="21"/>
  <c r="CC14" i="21"/>
  <c r="CB14" i="21"/>
  <c r="CA14" i="21"/>
  <c r="BZ14" i="21"/>
  <c r="BN14" i="21"/>
  <c r="BM14" i="21"/>
  <c r="BL14" i="21"/>
  <c r="BK14" i="21"/>
  <c r="AR14" i="21"/>
  <c r="AS14" i="21" s="1"/>
  <c r="AT14" i="21" s="1"/>
  <c r="AU14" i="21" s="1"/>
  <c r="AV14" i="21" s="1"/>
  <c r="AO14" i="21"/>
  <c r="AM14" i="21"/>
  <c r="AL14" i="21"/>
  <c r="AN14" i="21" s="1"/>
  <c r="AI14" i="21"/>
  <c r="AH14" i="21"/>
  <c r="AD14" i="21"/>
  <c r="AC14" i="21"/>
  <c r="AB14" i="21"/>
  <c r="AA14" i="21"/>
  <c r="Z14" i="21"/>
  <c r="Y14" i="21"/>
  <c r="X14" i="21"/>
  <c r="W14" i="21"/>
  <c r="V14" i="21"/>
  <c r="CL13" i="21"/>
  <c r="CK13" i="21"/>
  <c r="CJ13" i="21"/>
  <c r="CI13" i="21"/>
  <c r="CH13" i="21"/>
  <c r="CG13" i="21"/>
  <c r="CF13" i="21"/>
  <c r="CD13" i="21"/>
  <c r="CC13" i="21"/>
  <c r="CB13" i="21"/>
  <c r="CA13" i="21"/>
  <c r="BZ13" i="21"/>
  <c r="BV13" i="21"/>
  <c r="BT13" i="21"/>
  <c r="BN13" i="21"/>
  <c r="BM13" i="21"/>
  <c r="BL13" i="21"/>
  <c r="BK13" i="21"/>
  <c r="AU13" i="21"/>
  <c r="AV13" i="21" s="1"/>
  <c r="AW13" i="21" s="1"/>
  <c r="AX13" i="21" s="1"/>
  <c r="AY13" i="21" s="1"/>
  <c r="AZ13" i="21" s="1"/>
  <c r="BA13" i="21" s="1"/>
  <c r="BB13" i="21" s="1"/>
  <c r="BC13" i="21" s="1"/>
  <c r="BD13" i="21" s="1"/>
  <c r="BE13" i="21" s="1"/>
  <c r="BF13" i="21" s="1"/>
  <c r="BG13" i="21" s="1"/>
  <c r="BH13" i="21" s="1"/>
  <c r="BI13" i="21" s="1"/>
  <c r="AT13" i="21"/>
  <c r="AS13" i="21"/>
  <c r="AR13" i="21"/>
  <c r="AP13" i="21"/>
  <c r="AN13" i="21"/>
  <c r="AM13" i="21"/>
  <c r="AO13" i="21" s="1"/>
  <c r="AL13" i="21"/>
  <c r="AH13" i="21"/>
  <c r="AI13" i="21" s="1"/>
  <c r="AD13" i="21"/>
  <c r="AC13" i="21"/>
  <c r="AB13" i="21"/>
  <c r="AA13" i="21"/>
  <c r="Z13" i="21"/>
  <c r="Y13" i="21"/>
  <c r="X13" i="21"/>
  <c r="W13" i="21"/>
  <c r="V13" i="21"/>
  <c r="U9" i="21"/>
  <c r="T9" i="21"/>
  <c r="S9" i="21"/>
  <c r="R9" i="21"/>
  <c r="Q9" i="21"/>
  <c r="P9" i="21"/>
  <c r="O9" i="21"/>
  <c r="N9" i="21"/>
  <c r="M9" i="21"/>
  <c r="L9" i="21"/>
  <c r="K9" i="21"/>
  <c r="J9" i="21"/>
  <c r="I9" i="21"/>
  <c r="H9" i="21"/>
  <c r="G9" i="21"/>
  <c r="F9" i="21"/>
  <c r="E9" i="21"/>
  <c r="D9" i="21"/>
  <c r="C9" i="21"/>
  <c r="B9" i="21"/>
  <c r="CL8" i="21"/>
  <c r="CK8" i="21"/>
  <c r="CJ8" i="21"/>
  <c r="CI8" i="21"/>
  <c r="CH8" i="21"/>
  <c r="CG8" i="21"/>
  <c r="CF8" i="21"/>
  <c r="CD8" i="21"/>
  <c r="CC8" i="21"/>
  <c r="CB8" i="21"/>
  <c r="CA8" i="21"/>
  <c r="BZ8" i="21"/>
  <c r="BN8" i="21"/>
  <c r="BM8" i="21"/>
  <c r="BL8" i="21"/>
  <c r="BK8" i="21"/>
  <c r="AR8" i="21"/>
  <c r="AS8" i="21" s="1"/>
  <c r="AT8" i="21" s="1"/>
  <c r="AU8" i="21" s="1"/>
  <c r="AV8" i="21" s="1"/>
  <c r="AW8" i="21" s="1"/>
  <c r="AX8" i="21" s="1"/>
  <c r="AO8" i="21"/>
  <c r="AM8" i="21"/>
  <c r="AL8" i="21"/>
  <c r="AN8" i="21" s="1"/>
  <c r="AI8" i="21"/>
  <c r="AH8" i="21"/>
  <c r="AD8" i="21"/>
  <c r="AC8" i="21"/>
  <c r="AB8" i="21"/>
  <c r="AA8" i="21"/>
  <c r="Z8" i="21"/>
  <c r="Y8" i="21"/>
  <c r="X8" i="21"/>
  <c r="W8" i="21"/>
  <c r="V8" i="21"/>
  <c r="CL7" i="21"/>
  <c r="CK7" i="21"/>
  <c r="CJ7" i="21"/>
  <c r="CI7" i="21"/>
  <c r="CH7" i="21"/>
  <c r="CG7" i="21"/>
  <c r="CF7" i="21"/>
  <c r="CD7" i="21"/>
  <c r="CC7" i="21"/>
  <c r="CB7" i="21"/>
  <c r="CA7" i="21"/>
  <c r="BZ7" i="21"/>
  <c r="BN7" i="21"/>
  <c r="BM7" i="21"/>
  <c r="BL7" i="21"/>
  <c r="BK7" i="21"/>
  <c r="AR7" i="21"/>
  <c r="AS7" i="21" s="1"/>
  <c r="AT7" i="21" s="1"/>
  <c r="AU7" i="21" s="1"/>
  <c r="AV7" i="21" s="1"/>
  <c r="AW7" i="21" s="1"/>
  <c r="AX7" i="21" s="1"/>
  <c r="AO7" i="21"/>
  <c r="AM7" i="21"/>
  <c r="AL7" i="21"/>
  <c r="AN7" i="21" s="1"/>
  <c r="AI7" i="21"/>
  <c r="AH7" i="21"/>
  <c r="AD7" i="21"/>
  <c r="AC7" i="21"/>
  <c r="AB7" i="21"/>
  <c r="AA7" i="21"/>
  <c r="Z7" i="21"/>
  <c r="Y7" i="21"/>
  <c r="X7" i="21"/>
  <c r="W7" i="21"/>
  <c r="V7" i="21"/>
  <c r="CE7" i="21" s="1"/>
  <c r="CL6" i="21"/>
  <c r="CK6" i="21"/>
  <c r="CJ6" i="21"/>
  <c r="CI6" i="21"/>
  <c r="CH6" i="21"/>
  <c r="CG6" i="21"/>
  <c r="CF6" i="21"/>
  <c r="CD6" i="21"/>
  <c r="CC6" i="21"/>
  <c r="CB6" i="21"/>
  <c r="CA6" i="21"/>
  <c r="BZ6" i="21"/>
  <c r="BN6" i="21"/>
  <c r="BM6" i="21"/>
  <c r="BL6" i="21"/>
  <c r="BK6" i="21"/>
  <c r="AR6" i="21"/>
  <c r="AS6" i="21" s="1"/>
  <c r="AT6" i="21" s="1"/>
  <c r="AU6" i="21" s="1"/>
  <c r="AV6" i="21" s="1"/>
  <c r="AW6" i="21" s="1"/>
  <c r="AX6" i="21" s="1"/>
  <c r="AO6" i="21"/>
  <c r="AM6" i="21"/>
  <c r="AL6" i="21"/>
  <c r="AN6" i="21" s="1"/>
  <c r="AI6" i="21"/>
  <c r="AH6" i="21"/>
  <c r="AD6" i="21"/>
  <c r="AC6" i="21"/>
  <c r="AB6" i="21"/>
  <c r="AA6" i="21"/>
  <c r="Z6" i="21"/>
  <c r="Y6" i="21"/>
  <c r="X6" i="21"/>
  <c r="W6" i="21"/>
  <c r="V6" i="21"/>
  <c r="CE6" i="21" s="1"/>
  <c r="CL5" i="21"/>
  <c r="CK5" i="21"/>
  <c r="CJ5" i="21"/>
  <c r="CI5" i="21"/>
  <c r="CH5" i="21"/>
  <c r="CG5" i="21"/>
  <c r="CF5" i="21"/>
  <c r="CD5" i="21"/>
  <c r="CC5" i="21"/>
  <c r="CB5" i="21"/>
  <c r="CA5" i="21"/>
  <c r="BZ5" i="21"/>
  <c r="BO5" i="21"/>
  <c r="BN5" i="21"/>
  <c r="BM5" i="21"/>
  <c r="BL5" i="21"/>
  <c r="BK5" i="21"/>
  <c r="AR5" i="21"/>
  <c r="AS5" i="21" s="1"/>
  <c r="AT5" i="21" s="1"/>
  <c r="AU5" i="21" s="1"/>
  <c r="AV5" i="21" s="1"/>
  <c r="AW5" i="21" s="1"/>
  <c r="AX5" i="21" s="1"/>
  <c r="AO5" i="21"/>
  <c r="AM5" i="21"/>
  <c r="AL5" i="21"/>
  <c r="AN5" i="21" s="1"/>
  <c r="AI5" i="21"/>
  <c r="AH5" i="21"/>
  <c r="AD5" i="21"/>
  <c r="AC5" i="21"/>
  <c r="AB5" i="21"/>
  <c r="AA5" i="21"/>
  <c r="Z5" i="21"/>
  <c r="Y5" i="21"/>
  <c r="X5" i="21"/>
  <c r="W5" i="21"/>
  <c r="BV5" i="21" s="1"/>
  <c r="V5" i="21"/>
  <c r="CE5" i="21" s="1"/>
  <c r="CL4" i="21"/>
  <c r="CK4" i="21"/>
  <c r="CJ4" i="21"/>
  <c r="CI4" i="21"/>
  <c r="CH4" i="21"/>
  <c r="CG4" i="21"/>
  <c r="CF4" i="21"/>
  <c r="CD4" i="21"/>
  <c r="CC4" i="21"/>
  <c r="CB4" i="21"/>
  <c r="CA4" i="21"/>
  <c r="BZ4" i="21"/>
  <c r="BY4" i="21"/>
  <c r="BW4" i="21"/>
  <c r="BU4" i="21"/>
  <c r="BT4" i="21"/>
  <c r="BS4" i="21"/>
  <c r="BR4" i="21"/>
  <c r="BQ4" i="21"/>
  <c r="BO4" i="21"/>
  <c r="BN4" i="21"/>
  <c r="BM4" i="21"/>
  <c r="BL4" i="21"/>
  <c r="BK4" i="21"/>
  <c r="AR4" i="21"/>
  <c r="AS4" i="21" s="1"/>
  <c r="AT4" i="21" s="1"/>
  <c r="AU4" i="21" s="1"/>
  <c r="AV4" i="21" s="1"/>
  <c r="AW4" i="21" s="1"/>
  <c r="AX4" i="21" s="1"/>
  <c r="AO4" i="21"/>
  <c r="AM4" i="21"/>
  <c r="AL4" i="21"/>
  <c r="AN4" i="21" s="1"/>
  <c r="AI4" i="21"/>
  <c r="AH4" i="21"/>
  <c r="AD4" i="21"/>
  <c r="AC4" i="21"/>
  <c r="AB4" i="21"/>
  <c r="AA4" i="21"/>
  <c r="Z4" i="21"/>
  <c r="Y4" i="21"/>
  <c r="X4" i="21"/>
  <c r="W4" i="21"/>
  <c r="BV4" i="21" s="1"/>
  <c r="V4" i="21"/>
  <c r="CE4" i="21" s="1"/>
  <c r="AE3" i="21"/>
  <c r="AD2" i="21"/>
  <c r="AC2" i="21"/>
  <c r="AB2" i="21"/>
  <c r="AA2" i="21"/>
  <c r="Z2" i="21"/>
  <c r="Y2" i="21"/>
  <c r="X2" i="21"/>
  <c r="W1" i="21"/>
  <c r="T1" i="21"/>
  <c r="P1" i="21"/>
  <c r="L1" i="21"/>
  <c r="I1" i="21"/>
  <c r="F1" i="21"/>
  <c r="B1" i="21"/>
  <c r="U27" i="24"/>
  <c r="T27" i="24"/>
  <c r="S27" i="24"/>
  <c r="R27" i="24"/>
  <c r="Q27" i="24"/>
  <c r="P27" i="24"/>
  <c r="O27" i="24"/>
  <c r="N27" i="24"/>
  <c r="M27" i="24"/>
  <c r="L27" i="24"/>
  <c r="K27" i="24"/>
  <c r="J27" i="24"/>
  <c r="I27" i="24"/>
  <c r="H27" i="24"/>
  <c r="G27" i="24"/>
  <c r="F27" i="24"/>
  <c r="E27" i="24"/>
  <c r="D27" i="24"/>
  <c r="C27" i="24"/>
  <c r="B27" i="24"/>
  <c r="B28" i="24" s="1"/>
  <c r="C28" i="24" s="1"/>
  <c r="D28" i="24" s="1"/>
  <c r="E28" i="24" s="1"/>
  <c r="F28" i="24" s="1"/>
  <c r="G28" i="24" s="1"/>
  <c r="H28" i="24" s="1"/>
  <c r="I28" i="24" s="1"/>
  <c r="J28" i="24" s="1"/>
  <c r="K28" i="24" s="1"/>
  <c r="L28" i="24" s="1"/>
  <c r="M28" i="24" s="1"/>
  <c r="N28" i="24" s="1"/>
  <c r="O28" i="24" s="1"/>
  <c r="P28" i="24" s="1"/>
  <c r="Q28" i="24" s="1"/>
  <c r="R28" i="24" s="1"/>
  <c r="S28" i="24" s="1"/>
  <c r="T28" i="24" s="1"/>
  <c r="U28" i="24" s="1"/>
  <c r="U27" i="20"/>
  <c r="T27" i="20"/>
  <c r="S27" i="20"/>
  <c r="R27" i="20"/>
  <c r="Q27" i="20"/>
  <c r="P27" i="20"/>
  <c r="O27" i="20"/>
  <c r="N27" i="20"/>
  <c r="M27" i="20"/>
  <c r="L27" i="20"/>
  <c r="K27" i="20"/>
  <c r="J27" i="20"/>
  <c r="I27" i="20"/>
  <c r="H27" i="20"/>
  <c r="G27" i="20"/>
  <c r="F27" i="20"/>
  <c r="E27" i="20"/>
  <c r="D27" i="20"/>
  <c r="C27" i="20"/>
  <c r="B27" i="20"/>
  <c r="B28" i="20" s="1"/>
  <c r="C28" i="20" s="1"/>
  <c r="U27" i="19"/>
  <c r="T27" i="19"/>
  <c r="S27" i="19"/>
  <c r="R27" i="19"/>
  <c r="Q27" i="19"/>
  <c r="P27" i="19"/>
  <c r="O27" i="19"/>
  <c r="N27" i="19"/>
  <c r="M27" i="19"/>
  <c r="L27" i="19"/>
  <c r="K27" i="19"/>
  <c r="J27" i="19"/>
  <c r="I27" i="19"/>
  <c r="H27" i="19"/>
  <c r="G27" i="19"/>
  <c r="F27" i="19"/>
  <c r="E27" i="19"/>
  <c r="D27" i="19"/>
  <c r="C27" i="19"/>
  <c r="B27" i="19"/>
  <c r="B28" i="19" s="1"/>
  <c r="U27" i="18"/>
  <c r="T27" i="18"/>
  <c r="S27" i="18"/>
  <c r="R27" i="18"/>
  <c r="Q27" i="18"/>
  <c r="P27" i="18"/>
  <c r="O27" i="18"/>
  <c r="N27" i="18"/>
  <c r="M27" i="18"/>
  <c r="L27" i="18"/>
  <c r="K27" i="18"/>
  <c r="J27" i="18"/>
  <c r="I27" i="18"/>
  <c r="H27" i="18"/>
  <c r="G27" i="18"/>
  <c r="F27" i="18"/>
  <c r="E27" i="18"/>
  <c r="D27" i="18"/>
  <c r="C27" i="18"/>
  <c r="B27" i="18"/>
  <c r="B28" i="18" s="1"/>
  <c r="C28" i="18" s="1"/>
  <c r="U27" i="17"/>
  <c r="T27" i="17"/>
  <c r="S27" i="17"/>
  <c r="R27" i="17"/>
  <c r="Q27" i="17"/>
  <c r="P27" i="17"/>
  <c r="O27" i="17"/>
  <c r="N27" i="17"/>
  <c r="M27" i="17"/>
  <c r="L27" i="17"/>
  <c r="K27" i="17"/>
  <c r="J27" i="17"/>
  <c r="I27" i="17"/>
  <c r="H27" i="17"/>
  <c r="G27" i="17"/>
  <c r="F27" i="17"/>
  <c r="E27" i="17"/>
  <c r="D27" i="17"/>
  <c r="C27" i="17"/>
  <c r="B27" i="17"/>
  <c r="B28" i="17" s="1"/>
  <c r="U27" i="16"/>
  <c r="T27" i="16"/>
  <c r="S27" i="16"/>
  <c r="R27" i="16"/>
  <c r="Q27" i="16"/>
  <c r="P27" i="16"/>
  <c r="O27" i="16"/>
  <c r="N27" i="16"/>
  <c r="M27" i="16"/>
  <c r="L27" i="16"/>
  <c r="K27" i="16"/>
  <c r="J27" i="16"/>
  <c r="I27" i="16"/>
  <c r="H27" i="16"/>
  <c r="G27" i="16"/>
  <c r="F27" i="16"/>
  <c r="E27" i="16"/>
  <c r="D27" i="16"/>
  <c r="C27" i="16"/>
  <c r="B27" i="16"/>
  <c r="B28" i="16" s="1"/>
  <c r="C28" i="16" s="1"/>
  <c r="U27" i="15"/>
  <c r="T27" i="15"/>
  <c r="S27" i="15"/>
  <c r="R27" i="15"/>
  <c r="Q27" i="15"/>
  <c r="P27" i="15"/>
  <c r="O27" i="15"/>
  <c r="N27" i="15"/>
  <c r="M27" i="15"/>
  <c r="L27" i="15"/>
  <c r="K27" i="15"/>
  <c r="J27" i="15"/>
  <c r="I27" i="15"/>
  <c r="H27" i="15"/>
  <c r="G27" i="15"/>
  <c r="F27" i="15"/>
  <c r="E27" i="15"/>
  <c r="D27" i="15"/>
  <c r="C27" i="15"/>
  <c r="B27" i="15"/>
  <c r="B28" i="15" s="1"/>
  <c r="U27" i="14"/>
  <c r="T27" i="14"/>
  <c r="S27" i="14"/>
  <c r="R27" i="14"/>
  <c r="Q27" i="14"/>
  <c r="P27" i="14"/>
  <c r="O27" i="14"/>
  <c r="N27" i="14"/>
  <c r="M27" i="14"/>
  <c r="L27" i="14"/>
  <c r="K27" i="14"/>
  <c r="J27" i="14"/>
  <c r="I27" i="14"/>
  <c r="H27" i="14"/>
  <c r="G27" i="14"/>
  <c r="F27" i="14"/>
  <c r="E27" i="14"/>
  <c r="D27" i="14"/>
  <c r="C27" i="14"/>
  <c r="B27" i="14"/>
  <c r="B28" i="14" s="1"/>
  <c r="C28" i="14" s="1"/>
  <c r="U27" i="13"/>
  <c r="T27" i="13"/>
  <c r="S27" i="13"/>
  <c r="R27" i="13"/>
  <c r="Q27" i="13"/>
  <c r="P27" i="13"/>
  <c r="O27" i="13"/>
  <c r="N27" i="13"/>
  <c r="M27" i="13"/>
  <c r="L27" i="13"/>
  <c r="K27" i="13"/>
  <c r="J27" i="13"/>
  <c r="I27" i="13"/>
  <c r="H27" i="13"/>
  <c r="G27" i="13"/>
  <c r="F27" i="13"/>
  <c r="E27" i="13"/>
  <c r="D27" i="13"/>
  <c r="C27" i="13"/>
  <c r="B27" i="13"/>
  <c r="B28" i="13" s="1"/>
  <c r="U27" i="12"/>
  <c r="T27" i="12"/>
  <c r="S27" i="12"/>
  <c r="R27" i="12"/>
  <c r="Q27" i="12"/>
  <c r="P27" i="12"/>
  <c r="O27" i="12"/>
  <c r="N27" i="12"/>
  <c r="M27" i="12"/>
  <c r="L27" i="12"/>
  <c r="K27" i="12"/>
  <c r="J27" i="12"/>
  <c r="I27" i="12"/>
  <c r="H27" i="12"/>
  <c r="G27" i="12"/>
  <c r="F27" i="12"/>
  <c r="E27" i="12"/>
  <c r="C27" i="12"/>
  <c r="B27" i="12"/>
  <c r="B28" i="12" s="1"/>
  <c r="U27" i="11"/>
  <c r="T27" i="11"/>
  <c r="S27" i="11"/>
  <c r="R27" i="11"/>
  <c r="Q27" i="11"/>
  <c r="P27" i="11"/>
  <c r="O27" i="11"/>
  <c r="N27" i="11"/>
  <c r="M27" i="11"/>
  <c r="L27" i="11"/>
  <c r="K27" i="11"/>
  <c r="J27" i="11"/>
  <c r="I27" i="11"/>
  <c r="H27" i="11"/>
  <c r="G27" i="11"/>
  <c r="F27" i="11"/>
  <c r="E27" i="11"/>
  <c r="D27" i="11"/>
  <c r="C27" i="11"/>
  <c r="B27" i="11"/>
  <c r="B28" i="11" s="1"/>
  <c r="C28" i="11" s="1"/>
  <c r="U27" i="10"/>
  <c r="T27" i="10"/>
  <c r="S27" i="10"/>
  <c r="R27" i="10"/>
  <c r="Q27" i="10"/>
  <c r="P27" i="10"/>
  <c r="O27" i="10"/>
  <c r="N27" i="10"/>
  <c r="M27" i="10"/>
  <c r="L27" i="10"/>
  <c r="K27" i="10"/>
  <c r="J27" i="10"/>
  <c r="I27" i="10"/>
  <c r="H27" i="10"/>
  <c r="G27" i="10"/>
  <c r="F27" i="10"/>
  <c r="E27" i="10"/>
  <c r="D27" i="10"/>
  <c r="C27" i="10"/>
  <c r="B27" i="10"/>
  <c r="B28" i="10" s="1"/>
  <c r="U27" i="9"/>
  <c r="T27" i="9"/>
  <c r="S27" i="9"/>
  <c r="R27" i="9"/>
  <c r="Q27" i="9"/>
  <c r="P27" i="9"/>
  <c r="O27" i="9"/>
  <c r="N27" i="9"/>
  <c r="M27" i="9"/>
  <c r="L27" i="9"/>
  <c r="K27" i="9"/>
  <c r="J27" i="9"/>
  <c r="I27" i="9"/>
  <c r="H27" i="9"/>
  <c r="G27" i="9"/>
  <c r="F27" i="9"/>
  <c r="E27" i="9"/>
  <c r="D27" i="9"/>
  <c r="C27" i="9"/>
  <c r="B27" i="9"/>
  <c r="B28" i="9" s="1"/>
  <c r="C28" i="9" s="1"/>
  <c r="U27" i="8"/>
  <c r="T27" i="8"/>
  <c r="S27" i="8"/>
  <c r="R27" i="8"/>
  <c r="Q27" i="8"/>
  <c r="P27" i="8"/>
  <c r="O27" i="8"/>
  <c r="N27" i="8"/>
  <c r="M27" i="8"/>
  <c r="L27" i="8"/>
  <c r="K27" i="8"/>
  <c r="J27" i="8"/>
  <c r="I27" i="8"/>
  <c r="H27" i="8"/>
  <c r="G27" i="8"/>
  <c r="F27" i="8"/>
  <c r="E27" i="8"/>
  <c r="D27" i="8"/>
  <c r="C27" i="8"/>
  <c r="B27" i="8"/>
  <c r="B28" i="8" s="1"/>
  <c r="Q18" i="7"/>
  <c r="R27" i="7"/>
  <c r="S27" i="7"/>
  <c r="T27" i="7"/>
  <c r="U27" i="7"/>
  <c r="Q27" i="7"/>
  <c r="P18" i="7"/>
  <c r="F27" i="7"/>
  <c r="G27" i="7"/>
  <c r="H27" i="7"/>
  <c r="I27" i="7"/>
  <c r="J27" i="7"/>
  <c r="K27" i="7"/>
  <c r="L27" i="7"/>
  <c r="M27" i="7"/>
  <c r="N27" i="7"/>
  <c r="O27" i="7"/>
  <c r="P27" i="7"/>
  <c r="E27" i="7"/>
  <c r="E18" i="7"/>
  <c r="D27" i="7"/>
  <c r="C27" i="7"/>
  <c r="B27" i="7"/>
  <c r="B28" i="7" s="1"/>
  <c r="C28" i="7" s="1"/>
  <c r="I18" i="7"/>
  <c r="B9" i="7"/>
  <c r="C18" i="7"/>
  <c r="B18" i="7"/>
  <c r="B19" i="7" s="1"/>
  <c r="C19" i="7" s="1"/>
  <c r="BI33" i="24"/>
  <c r="BH33" i="24"/>
  <c r="BG33" i="24"/>
  <c r="BF33" i="24"/>
  <c r="BE33" i="24"/>
  <c r="BD33" i="24"/>
  <c r="BC33" i="24"/>
  <c r="BB33" i="24"/>
  <c r="BA33" i="24"/>
  <c r="AZ33" i="24"/>
  <c r="AY33" i="24"/>
  <c r="AX33" i="24"/>
  <c r="AW33" i="24"/>
  <c r="AV33" i="24"/>
  <c r="AU33" i="24"/>
  <c r="AT33" i="24"/>
  <c r="AT25" i="24" s="1"/>
  <c r="AU25" i="24" s="1"/>
  <c r="AS33" i="24"/>
  <c r="AR33" i="24"/>
  <c r="BI32" i="24"/>
  <c r="BH32" i="24"/>
  <c r="BG32" i="24"/>
  <c r="BF32" i="24"/>
  <c r="BE32" i="24"/>
  <c r="BD32" i="24"/>
  <c r="BC32" i="24"/>
  <c r="BB32" i="24"/>
  <c r="BA32" i="24"/>
  <c r="AZ32" i="24"/>
  <c r="AY32" i="24"/>
  <c r="AX32" i="24"/>
  <c r="AW32" i="24"/>
  <c r="AV32" i="24"/>
  <c r="AU32" i="24"/>
  <c r="AT32" i="24"/>
  <c r="AS32" i="24"/>
  <c r="AR32" i="24"/>
  <c r="BI31" i="24"/>
  <c r="BH31" i="24"/>
  <c r="BG31" i="24"/>
  <c r="BF31" i="24"/>
  <c r="BE31" i="24"/>
  <c r="BD31" i="24"/>
  <c r="BC31" i="24"/>
  <c r="BB31" i="24"/>
  <c r="BA31" i="24"/>
  <c r="AZ31" i="24"/>
  <c r="AY31" i="24"/>
  <c r="AX31" i="24"/>
  <c r="AW31" i="24"/>
  <c r="AV31" i="24"/>
  <c r="AU31" i="24"/>
  <c r="AT31" i="24"/>
  <c r="AS31" i="24"/>
  <c r="AR31" i="24"/>
  <c r="CL26" i="24"/>
  <c r="CK26" i="24"/>
  <c r="CJ26" i="24"/>
  <c r="CI26" i="24"/>
  <c r="CH26" i="24"/>
  <c r="CG26" i="24"/>
  <c r="CF26" i="24"/>
  <c r="CD26" i="24"/>
  <c r="CC26" i="24"/>
  <c r="CB26" i="24"/>
  <c r="CA26" i="24"/>
  <c r="BZ26" i="24"/>
  <c r="BN26" i="24"/>
  <c r="BM26" i="24"/>
  <c r="BL26" i="24"/>
  <c r="BK26" i="24"/>
  <c r="AR26" i="24"/>
  <c r="AS26" i="24" s="1"/>
  <c r="AO26" i="24"/>
  <c r="AM26" i="24"/>
  <c r="AL26" i="24"/>
  <c r="AN26" i="24" s="1"/>
  <c r="AH26" i="24"/>
  <c r="AI26" i="24" s="1"/>
  <c r="AD26" i="24"/>
  <c r="AC26" i="24"/>
  <c r="AB26" i="24"/>
  <c r="AA26" i="24"/>
  <c r="Z26" i="24"/>
  <c r="Y26" i="24"/>
  <c r="X26" i="24"/>
  <c r="W26" i="24"/>
  <c r="V26" i="24"/>
  <c r="CL25" i="24"/>
  <c r="CK25" i="24"/>
  <c r="CJ25" i="24"/>
  <c r="CI25" i="24"/>
  <c r="CH25" i="24"/>
  <c r="CG25" i="24"/>
  <c r="CF25" i="24"/>
  <c r="CD25" i="24"/>
  <c r="CC25" i="24"/>
  <c r="CB25" i="24"/>
  <c r="CA25" i="24"/>
  <c r="BZ25" i="24"/>
  <c r="BN25" i="24"/>
  <c r="BM25" i="24"/>
  <c r="BL25" i="24"/>
  <c r="BK25" i="24"/>
  <c r="AS25" i="24"/>
  <c r="AR25" i="24"/>
  <c r="AM25" i="24"/>
  <c r="AO25" i="24" s="1"/>
  <c r="AL25" i="24"/>
  <c r="AN25" i="24" s="1"/>
  <c r="AH25" i="24"/>
  <c r="AI25" i="24" s="1"/>
  <c r="AD25" i="24"/>
  <c r="AC25" i="24"/>
  <c r="AB25" i="24"/>
  <c r="AA25" i="24"/>
  <c r="Z25" i="24"/>
  <c r="Y25" i="24"/>
  <c r="X25" i="24"/>
  <c r="W25" i="24"/>
  <c r="V25" i="24"/>
  <c r="CL24" i="24"/>
  <c r="CK24" i="24"/>
  <c r="CJ24" i="24"/>
  <c r="CI24" i="24"/>
  <c r="CH24" i="24"/>
  <c r="CG24" i="24"/>
  <c r="CF24" i="24"/>
  <c r="CD24" i="24"/>
  <c r="CC24" i="24"/>
  <c r="CB24" i="24"/>
  <c r="CA24" i="24"/>
  <c r="BZ24" i="24"/>
  <c r="BN24" i="24"/>
  <c r="BM24" i="24"/>
  <c r="BL24" i="24"/>
  <c r="BK24" i="24"/>
  <c r="AS24" i="24"/>
  <c r="AR24" i="24"/>
  <c r="AM24" i="24"/>
  <c r="AO24" i="24" s="1"/>
  <c r="AL24" i="24"/>
  <c r="AN24" i="24" s="1"/>
  <c r="AI24" i="24"/>
  <c r="AH24" i="24"/>
  <c r="AD24" i="24"/>
  <c r="AC24" i="24"/>
  <c r="AB24" i="24"/>
  <c r="AA24" i="24"/>
  <c r="Z24" i="24"/>
  <c r="Y24" i="24"/>
  <c r="X24" i="24"/>
  <c r="W24" i="24"/>
  <c r="V24" i="24"/>
  <c r="CL23" i="24"/>
  <c r="CK23" i="24"/>
  <c r="CJ23" i="24"/>
  <c r="CI23" i="24"/>
  <c r="CH23" i="24"/>
  <c r="CG23" i="24"/>
  <c r="CF23" i="24"/>
  <c r="CD23" i="24"/>
  <c r="CC23" i="24"/>
  <c r="CB23" i="24"/>
  <c r="CA23" i="24"/>
  <c r="BZ23" i="24"/>
  <c r="BN23" i="24"/>
  <c r="BM23" i="24"/>
  <c r="BL23" i="24"/>
  <c r="BK23" i="24"/>
  <c r="AR23" i="24"/>
  <c r="AS23" i="24" s="1"/>
  <c r="AM23" i="24"/>
  <c r="AO23" i="24" s="1"/>
  <c r="AL23" i="24"/>
  <c r="AN23" i="24" s="1"/>
  <c r="AH23" i="24"/>
  <c r="AI23" i="24" s="1"/>
  <c r="AD23" i="24"/>
  <c r="AC23" i="24"/>
  <c r="AB23" i="24"/>
  <c r="AA23" i="24"/>
  <c r="Z23" i="24"/>
  <c r="Y23" i="24"/>
  <c r="X23" i="24"/>
  <c r="W23" i="24"/>
  <c r="V23" i="24"/>
  <c r="AP23" i="24" s="1"/>
  <c r="CL22" i="24"/>
  <c r="CK22" i="24"/>
  <c r="CJ22" i="24"/>
  <c r="CI22" i="24"/>
  <c r="CH22" i="24"/>
  <c r="CG22" i="24"/>
  <c r="CF22" i="24"/>
  <c r="CD22" i="24"/>
  <c r="CC22" i="24"/>
  <c r="CB22" i="24"/>
  <c r="CA22" i="24"/>
  <c r="BZ22" i="24"/>
  <c r="BN22" i="24"/>
  <c r="BM22" i="24"/>
  <c r="BL22" i="24"/>
  <c r="BK22" i="24"/>
  <c r="AR22" i="24"/>
  <c r="AS22" i="24" s="1"/>
  <c r="AO22" i="24"/>
  <c r="AM22" i="24"/>
  <c r="AL22" i="24"/>
  <c r="AN22" i="24" s="1"/>
  <c r="AH22" i="24"/>
  <c r="AI22" i="24" s="1"/>
  <c r="AD22" i="24"/>
  <c r="AC22" i="24"/>
  <c r="AB22" i="24"/>
  <c r="AA22" i="24"/>
  <c r="Z22" i="24"/>
  <c r="Y22" i="24"/>
  <c r="X22" i="24"/>
  <c r="W22" i="24"/>
  <c r="V22" i="24"/>
  <c r="BJ33" i="24" s="1"/>
  <c r="U18" i="24"/>
  <c r="T18" i="24"/>
  <c r="S18" i="24"/>
  <c r="R18" i="24"/>
  <c r="Q18" i="24"/>
  <c r="P18" i="24"/>
  <c r="O18" i="24"/>
  <c r="N18" i="24"/>
  <c r="M18" i="24"/>
  <c r="L18" i="24"/>
  <c r="K18" i="24"/>
  <c r="J18" i="24"/>
  <c r="I18" i="24"/>
  <c r="H18" i="24"/>
  <c r="G18" i="24"/>
  <c r="F18" i="24"/>
  <c r="E18" i="24"/>
  <c r="D18" i="24"/>
  <c r="BP14" i="24" s="1"/>
  <c r="C18" i="24"/>
  <c r="B18" i="24"/>
  <c r="B19" i="24" s="1"/>
  <c r="CL17" i="24"/>
  <c r="CK17" i="24"/>
  <c r="CJ17" i="24"/>
  <c r="CI17" i="24"/>
  <c r="CH17" i="24"/>
  <c r="CG17" i="24"/>
  <c r="CF17" i="24"/>
  <c r="CD17" i="24"/>
  <c r="CC17" i="24"/>
  <c r="CB17" i="24"/>
  <c r="CA17" i="24"/>
  <c r="BZ17" i="24"/>
  <c r="BN17" i="24"/>
  <c r="BM17" i="24"/>
  <c r="BL17" i="24"/>
  <c r="BK17" i="24"/>
  <c r="AR17" i="24"/>
  <c r="AS17" i="24" s="1"/>
  <c r="AT17" i="24" s="1"/>
  <c r="AU17" i="24" s="1"/>
  <c r="AO17" i="24"/>
  <c r="AM17" i="24"/>
  <c r="AL17" i="24"/>
  <c r="AN17" i="24" s="1"/>
  <c r="AI17" i="24"/>
  <c r="AH17" i="24"/>
  <c r="AD17" i="24"/>
  <c r="AC17" i="24"/>
  <c r="AB17" i="24"/>
  <c r="AA17" i="24"/>
  <c r="Z17" i="24"/>
  <c r="Y17" i="24"/>
  <c r="X17" i="24"/>
  <c r="W17" i="24"/>
  <c r="V17" i="24"/>
  <c r="AP17" i="24" s="1"/>
  <c r="CL16" i="24"/>
  <c r="CK16" i="24"/>
  <c r="CJ16" i="24"/>
  <c r="CI16" i="24"/>
  <c r="CH16" i="24"/>
  <c r="CG16" i="24"/>
  <c r="CF16" i="24"/>
  <c r="CD16" i="24"/>
  <c r="CC16" i="24"/>
  <c r="CB16" i="24"/>
  <c r="CA16" i="24"/>
  <c r="BZ16" i="24"/>
  <c r="BN16" i="24"/>
  <c r="BM16" i="24"/>
  <c r="BL16" i="24"/>
  <c r="BK16" i="24"/>
  <c r="AS16" i="24"/>
  <c r="AT16" i="24" s="1"/>
  <c r="AU16" i="24" s="1"/>
  <c r="AR16" i="24"/>
  <c r="AP16" i="24"/>
  <c r="AM16" i="24"/>
  <c r="AO16" i="24" s="1"/>
  <c r="AL16" i="24"/>
  <c r="AN16" i="24" s="1"/>
  <c r="AH16" i="24"/>
  <c r="AI16" i="24" s="1"/>
  <c r="AD16" i="24"/>
  <c r="AC16" i="24"/>
  <c r="AB16" i="24"/>
  <c r="AA16" i="24"/>
  <c r="Z16" i="24"/>
  <c r="Y16" i="24"/>
  <c r="X16" i="24"/>
  <c r="W16" i="24"/>
  <c r="V16" i="24"/>
  <c r="CL15" i="24"/>
  <c r="CK15" i="24"/>
  <c r="CJ15" i="24"/>
  <c r="CI15" i="24"/>
  <c r="CH15" i="24"/>
  <c r="CG15" i="24"/>
  <c r="CF15" i="24"/>
  <c r="CD15" i="24"/>
  <c r="CC15" i="24"/>
  <c r="CB15" i="24"/>
  <c r="CA15" i="24"/>
  <c r="BZ15" i="24"/>
  <c r="BN15" i="24"/>
  <c r="BM15" i="24"/>
  <c r="BL15" i="24"/>
  <c r="BK15" i="24"/>
  <c r="AR15" i="24"/>
  <c r="AS15" i="24" s="1"/>
  <c r="AT15" i="24" s="1"/>
  <c r="AU15" i="24" s="1"/>
  <c r="AM15" i="24"/>
  <c r="AO15" i="24" s="1"/>
  <c r="AL15" i="24"/>
  <c r="AN15" i="24" s="1"/>
  <c r="AH15" i="24"/>
  <c r="AI15" i="24" s="1"/>
  <c r="AD15" i="24"/>
  <c r="AC15" i="24"/>
  <c r="AB15" i="24"/>
  <c r="AA15" i="24"/>
  <c r="Z15" i="24"/>
  <c r="Y15" i="24"/>
  <c r="X15" i="24"/>
  <c r="W15" i="24"/>
  <c r="V15" i="24"/>
  <c r="CL14" i="24"/>
  <c r="CK14" i="24"/>
  <c r="CJ14" i="24"/>
  <c r="CI14" i="24"/>
  <c r="CH14" i="24"/>
  <c r="CG14" i="24"/>
  <c r="CF14" i="24"/>
  <c r="CD14" i="24"/>
  <c r="CC14" i="24"/>
  <c r="CB14" i="24"/>
  <c r="CA14" i="24"/>
  <c r="BZ14" i="24"/>
  <c r="BN14" i="24"/>
  <c r="BM14" i="24"/>
  <c r="BL14" i="24"/>
  <c r="BK14" i="24"/>
  <c r="AR14" i="24"/>
  <c r="AS14" i="24" s="1"/>
  <c r="AT14" i="24" s="1"/>
  <c r="AU14" i="24" s="1"/>
  <c r="AN14" i="24"/>
  <c r="AM14" i="24"/>
  <c r="AO14" i="24" s="1"/>
  <c r="AL14" i="24"/>
  <c r="AH14" i="24"/>
  <c r="AI14" i="24" s="1"/>
  <c r="AD14" i="24"/>
  <c r="AC14" i="24"/>
  <c r="AB14" i="24"/>
  <c r="AA14" i="24"/>
  <c r="Z14" i="24"/>
  <c r="Y14" i="24"/>
  <c r="X14" i="24"/>
  <c r="W14" i="24"/>
  <c r="V14" i="24"/>
  <c r="AP14" i="24" s="1"/>
  <c r="CL13" i="24"/>
  <c r="CK13" i="24"/>
  <c r="CJ13" i="24"/>
  <c r="CI13" i="24"/>
  <c r="CH13" i="24"/>
  <c r="CG13" i="24"/>
  <c r="CF13" i="24"/>
  <c r="CD13" i="24"/>
  <c r="CC13" i="24"/>
  <c r="CB13" i="24"/>
  <c r="CA13" i="24"/>
  <c r="BZ13" i="24"/>
  <c r="BW13" i="24"/>
  <c r="BU13" i="24"/>
  <c r="BS13" i="24"/>
  <c r="BO13" i="24"/>
  <c r="BN13" i="24"/>
  <c r="BM13" i="24"/>
  <c r="BL13" i="24"/>
  <c r="BK13" i="24"/>
  <c r="AR13" i="24"/>
  <c r="AS13" i="24" s="1"/>
  <c r="AT13" i="24" s="1"/>
  <c r="AU13" i="24" s="1"/>
  <c r="AM13" i="24"/>
  <c r="AO13" i="24" s="1"/>
  <c r="AL13" i="24"/>
  <c r="AN13" i="24" s="1"/>
  <c r="AH13" i="24"/>
  <c r="AI13" i="24" s="1"/>
  <c r="AD13" i="24"/>
  <c r="AC13" i="24"/>
  <c r="AB13" i="24"/>
  <c r="AA13" i="24"/>
  <c r="Z13" i="24"/>
  <c r="Y13" i="24"/>
  <c r="X13" i="24"/>
  <c r="W13" i="24"/>
  <c r="V13" i="24"/>
  <c r="U9" i="24"/>
  <c r="T9" i="24"/>
  <c r="S9" i="24"/>
  <c r="R9" i="24"/>
  <c r="Q9" i="24"/>
  <c r="P9" i="24"/>
  <c r="O9" i="24"/>
  <c r="N9" i="24"/>
  <c r="M9" i="24"/>
  <c r="L9" i="24"/>
  <c r="K9" i="24"/>
  <c r="J9" i="24"/>
  <c r="I9" i="24"/>
  <c r="H9" i="24"/>
  <c r="G9" i="24"/>
  <c r="F9" i="24"/>
  <c r="E9" i="24"/>
  <c r="D9" i="24"/>
  <c r="BX5" i="24" s="1"/>
  <c r="C9" i="24"/>
  <c r="B9" i="24"/>
  <c r="B10" i="24" s="1"/>
  <c r="CL8" i="24"/>
  <c r="CK8" i="24"/>
  <c r="CJ8" i="24"/>
  <c r="CI8" i="24"/>
  <c r="CH8" i="24"/>
  <c r="CG8" i="24"/>
  <c r="CF8" i="24"/>
  <c r="CD8" i="24"/>
  <c r="CC8" i="24"/>
  <c r="CB8" i="24"/>
  <c r="CA8" i="24"/>
  <c r="BZ8" i="24"/>
  <c r="BN8" i="24"/>
  <c r="BM8" i="24"/>
  <c r="BL8" i="24"/>
  <c r="BK8" i="24"/>
  <c r="AM8" i="24"/>
  <c r="AO8" i="24" s="1"/>
  <c r="AL8" i="24"/>
  <c r="AN8" i="24" s="1"/>
  <c r="AH8" i="24"/>
  <c r="AI8" i="24" s="1"/>
  <c r="AD8" i="24"/>
  <c r="AC8" i="24"/>
  <c r="AB8" i="24"/>
  <c r="AA8" i="24"/>
  <c r="Z8" i="24"/>
  <c r="Y8" i="24"/>
  <c r="X8" i="24"/>
  <c r="W8" i="24"/>
  <c r="V8" i="24"/>
  <c r="CE8" i="24" s="1"/>
  <c r="CL7" i="24"/>
  <c r="CK7" i="24"/>
  <c r="CJ7" i="24"/>
  <c r="CI7" i="24"/>
  <c r="CH7" i="24"/>
  <c r="CG7" i="24"/>
  <c r="CF7" i="24"/>
  <c r="CD7" i="24"/>
  <c r="CC7" i="24"/>
  <c r="CB7" i="24"/>
  <c r="CA7" i="24"/>
  <c r="BZ7" i="24"/>
  <c r="BN7" i="24"/>
  <c r="BM7" i="24"/>
  <c r="BL7" i="24"/>
  <c r="BK7" i="24"/>
  <c r="AM7" i="24"/>
  <c r="AO7" i="24" s="1"/>
  <c r="AL7" i="24"/>
  <c r="AN7" i="24" s="1"/>
  <c r="AH7" i="24"/>
  <c r="AI7" i="24" s="1"/>
  <c r="AD7" i="24"/>
  <c r="AC7" i="24"/>
  <c r="AB7" i="24"/>
  <c r="AA7" i="24"/>
  <c r="Z7" i="24"/>
  <c r="Y7" i="24"/>
  <c r="X7" i="24"/>
  <c r="W7" i="24"/>
  <c r="V7" i="24"/>
  <c r="CL6" i="24"/>
  <c r="CK6" i="24"/>
  <c r="CJ6" i="24"/>
  <c r="CI6" i="24"/>
  <c r="CH6" i="24"/>
  <c r="CG6" i="24"/>
  <c r="CF6" i="24"/>
  <c r="CD6" i="24"/>
  <c r="CC6" i="24"/>
  <c r="CB6" i="24"/>
  <c r="CA6" i="24"/>
  <c r="BZ6" i="24"/>
  <c r="BN6" i="24"/>
  <c r="BM6" i="24"/>
  <c r="BL6" i="24"/>
  <c r="BK6" i="24"/>
  <c r="AM6" i="24"/>
  <c r="AO6" i="24" s="1"/>
  <c r="AL6" i="24"/>
  <c r="AN6" i="24" s="1"/>
  <c r="AH6" i="24"/>
  <c r="AI6" i="24" s="1"/>
  <c r="AD6" i="24"/>
  <c r="AC6" i="24"/>
  <c r="AB6" i="24"/>
  <c r="AA6" i="24"/>
  <c r="Z6" i="24"/>
  <c r="Y6" i="24"/>
  <c r="X6" i="24"/>
  <c r="W6" i="24"/>
  <c r="V6" i="24"/>
  <c r="CL5" i="24"/>
  <c r="CK5" i="24"/>
  <c r="CJ5" i="24"/>
  <c r="CI5" i="24"/>
  <c r="CH5" i="24"/>
  <c r="CG5" i="24"/>
  <c r="CF5" i="24"/>
  <c r="CD5" i="24"/>
  <c r="CC5" i="24"/>
  <c r="CB5" i="24"/>
  <c r="CA5" i="24"/>
  <c r="BZ5" i="24"/>
  <c r="BN5" i="24"/>
  <c r="BM5" i="24"/>
  <c r="BL5" i="24"/>
  <c r="BK5" i="24"/>
  <c r="AM5" i="24"/>
  <c r="AO5" i="24" s="1"/>
  <c r="AL5" i="24"/>
  <c r="AN5" i="24" s="1"/>
  <c r="AH5" i="24"/>
  <c r="AI5" i="24" s="1"/>
  <c r="AD5" i="24"/>
  <c r="AC5" i="24"/>
  <c r="AB5" i="24"/>
  <c r="AA5" i="24"/>
  <c r="Z5" i="24"/>
  <c r="Y5" i="24"/>
  <c r="X5" i="24"/>
  <c r="W5" i="24"/>
  <c r="V5" i="24"/>
  <c r="CL4" i="24"/>
  <c r="CK4" i="24"/>
  <c r="CJ4" i="24"/>
  <c r="CI4" i="24"/>
  <c r="CH4" i="24"/>
  <c r="CG4" i="24"/>
  <c r="CF4" i="24"/>
  <c r="CD4" i="24"/>
  <c r="CC4" i="24"/>
  <c r="CB4" i="24"/>
  <c r="CA4" i="24"/>
  <c r="BZ4" i="24"/>
  <c r="BN4" i="24"/>
  <c r="BM4" i="24"/>
  <c r="BL4" i="24"/>
  <c r="BK4" i="24"/>
  <c r="AM4" i="24"/>
  <c r="AO4" i="24" s="1"/>
  <c r="AL4" i="24"/>
  <c r="AN4" i="24" s="1"/>
  <c r="AH4" i="24"/>
  <c r="AI4" i="24" s="1"/>
  <c r="AD4" i="24"/>
  <c r="AC4" i="24"/>
  <c r="AB4" i="24"/>
  <c r="AA4" i="24"/>
  <c r="Z4" i="24"/>
  <c r="Y4" i="24"/>
  <c r="X4" i="24"/>
  <c r="W4" i="24"/>
  <c r="BS4" i="24" s="1"/>
  <c r="V4" i="24"/>
  <c r="CE4" i="24" s="1"/>
  <c r="AE3" i="24"/>
  <c r="AD2" i="24"/>
  <c r="AC2" i="24"/>
  <c r="AB2" i="24"/>
  <c r="AA2" i="24"/>
  <c r="Z2" i="24"/>
  <c r="Y2" i="24"/>
  <c r="X2" i="24"/>
  <c r="W1" i="24"/>
  <c r="T1" i="24"/>
  <c r="P1" i="24"/>
  <c r="L1" i="24"/>
  <c r="I1" i="24"/>
  <c r="F1" i="24"/>
  <c r="B1" i="24"/>
  <c r="BI33" i="20"/>
  <c r="BH33" i="20"/>
  <c r="BG33" i="20"/>
  <c r="BF33" i="20"/>
  <c r="BE33" i="20"/>
  <c r="BD33" i="20"/>
  <c r="BC33" i="20"/>
  <c r="BB33" i="20"/>
  <c r="BA33" i="20"/>
  <c r="AZ33" i="20"/>
  <c r="AY33" i="20"/>
  <c r="AX33" i="20"/>
  <c r="AW33" i="20"/>
  <c r="AV33" i="20"/>
  <c r="AU33" i="20"/>
  <c r="AT33" i="20"/>
  <c r="AS33" i="20"/>
  <c r="AR33" i="20"/>
  <c r="AR23" i="20" s="1"/>
  <c r="AS23" i="20" s="1"/>
  <c r="AT23" i="20" s="1"/>
  <c r="BI32" i="20"/>
  <c r="BH32" i="20"/>
  <c r="BG32" i="20"/>
  <c r="BF32" i="20"/>
  <c r="BE32" i="20"/>
  <c r="BD32" i="20"/>
  <c r="BC32" i="20"/>
  <c r="BB32" i="20"/>
  <c r="BA32" i="20"/>
  <c r="AZ32" i="20"/>
  <c r="AY32" i="20"/>
  <c r="AX32" i="20"/>
  <c r="AW32" i="20"/>
  <c r="AV32" i="20"/>
  <c r="AU32" i="20"/>
  <c r="AT32" i="20"/>
  <c r="AS32" i="20"/>
  <c r="AS17" i="20" s="1"/>
  <c r="AT17" i="20" s="1"/>
  <c r="AR32" i="20"/>
  <c r="BI31" i="20"/>
  <c r="BH31" i="20"/>
  <c r="BG31" i="20"/>
  <c r="BF31" i="20"/>
  <c r="BE31" i="20"/>
  <c r="BD31" i="20"/>
  <c r="BC31" i="20"/>
  <c r="BB31" i="20"/>
  <c r="BA31" i="20"/>
  <c r="AZ31" i="20"/>
  <c r="AY31" i="20"/>
  <c r="AX31" i="20"/>
  <c r="AW31" i="20"/>
  <c r="AV31" i="20"/>
  <c r="AU31" i="20"/>
  <c r="AT31" i="20"/>
  <c r="AS31" i="20"/>
  <c r="AR31" i="20"/>
  <c r="CL26" i="20"/>
  <c r="S211" i="28" s="1"/>
  <c r="CK26" i="20"/>
  <c r="R211" i="28" s="1"/>
  <c r="CJ26" i="20"/>
  <c r="Q211" i="28" s="1"/>
  <c r="CI26" i="20"/>
  <c r="P211" i="28" s="1"/>
  <c r="CH26" i="20"/>
  <c r="O211" i="28" s="1"/>
  <c r="CG26" i="20"/>
  <c r="N211" i="28" s="1"/>
  <c r="CF26" i="20"/>
  <c r="M211" i="28" s="1"/>
  <c r="CD26" i="20"/>
  <c r="CC26" i="20"/>
  <c r="CB26" i="20"/>
  <c r="CA26" i="20"/>
  <c r="BZ26" i="20"/>
  <c r="BN26" i="20"/>
  <c r="BM26" i="20"/>
  <c r="BL26" i="20"/>
  <c r="BK26" i="20"/>
  <c r="AN26" i="20"/>
  <c r="Z211" i="28" s="1"/>
  <c r="AM26" i="20"/>
  <c r="AL26" i="20"/>
  <c r="X211" i="28" s="1"/>
  <c r="AH26" i="20"/>
  <c r="AD26" i="20"/>
  <c r="L211" i="28" s="1"/>
  <c r="AC26" i="20"/>
  <c r="K211" i="28" s="1"/>
  <c r="AB26" i="20"/>
  <c r="J211" i="28" s="1"/>
  <c r="AA26" i="20"/>
  <c r="I211" i="28" s="1"/>
  <c r="Z26" i="20"/>
  <c r="H211" i="28" s="1"/>
  <c r="Y26" i="20"/>
  <c r="G211" i="28" s="1"/>
  <c r="X26" i="20"/>
  <c r="F211" i="28" s="1"/>
  <c r="W26" i="20"/>
  <c r="E211" i="28" s="1"/>
  <c r="V26" i="20"/>
  <c r="D211" i="28" s="1"/>
  <c r="CL25" i="20"/>
  <c r="S210" i="28" s="1"/>
  <c r="CK25" i="20"/>
  <c r="R210" i="28" s="1"/>
  <c r="CJ25" i="20"/>
  <c r="Q210" i="28" s="1"/>
  <c r="CI25" i="20"/>
  <c r="P210" i="28" s="1"/>
  <c r="CH25" i="20"/>
  <c r="O210" i="28" s="1"/>
  <c r="CG25" i="20"/>
  <c r="N210" i="28" s="1"/>
  <c r="CF25" i="20"/>
  <c r="M210" i="28" s="1"/>
  <c r="CD25" i="20"/>
  <c r="CC25" i="20"/>
  <c r="CB25" i="20"/>
  <c r="CA25" i="20"/>
  <c r="BZ25" i="20"/>
  <c r="BN25" i="20"/>
  <c r="BM25" i="20"/>
  <c r="BL25" i="20"/>
  <c r="BK25" i="20"/>
  <c r="AR25" i="20"/>
  <c r="AS25" i="20" s="1"/>
  <c r="AT25" i="20" s="1"/>
  <c r="AM25" i="20"/>
  <c r="AL25" i="20"/>
  <c r="X210" i="28" s="1"/>
  <c r="AH25" i="20"/>
  <c r="AD25" i="20"/>
  <c r="L210" i="28" s="1"/>
  <c r="AC25" i="20"/>
  <c r="K210" i="28" s="1"/>
  <c r="AB25" i="20"/>
  <c r="J210" i="28" s="1"/>
  <c r="AA25" i="20"/>
  <c r="I210" i="28" s="1"/>
  <c r="Z25" i="20"/>
  <c r="H210" i="28" s="1"/>
  <c r="Y25" i="20"/>
  <c r="G210" i="28" s="1"/>
  <c r="X25" i="20"/>
  <c r="F210" i="28" s="1"/>
  <c r="W25" i="20"/>
  <c r="E210" i="28" s="1"/>
  <c r="V25" i="20"/>
  <c r="D210" i="28" s="1"/>
  <c r="CL24" i="20"/>
  <c r="S209" i="28" s="1"/>
  <c r="CK24" i="20"/>
  <c r="R209" i="28" s="1"/>
  <c r="CJ24" i="20"/>
  <c r="Q209" i="28" s="1"/>
  <c r="CI24" i="20"/>
  <c r="P209" i="28" s="1"/>
  <c r="CH24" i="20"/>
  <c r="O209" i="28" s="1"/>
  <c r="CG24" i="20"/>
  <c r="N209" i="28" s="1"/>
  <c r="CF24" i="20"/>
  <c r="M209" i="28" s="1"/>
  <c r="CD24" i="20"/>
  <c r="CC24" i="20"/>
  <c r="CB24" i="20"/>
  <c r="CA24" i="20"/>
  <c r="BZ24" i="20"/>
  <c r="BN24" i="20"/>
  <c r="BM24" i="20"/>
  <c r="BL24" i="20"/>
  <c r="BK24" i="20"/>
  <c r="AR24" i="20"/>
  <c r="AO24" i="20"/>
  <c r="AA209" i="28" s="1"/>
  <c r="AM24" i="20"/>
  <c r="Y209" i="28" s="1"/>
  <c r="AL24" i="20"/>
  <c r="AH24" i="20"/>
  <c r="AD24" i="20"/>
  <c r="L209" i="28" s="1"/>
  <c r="AC24" i="20"/>
  <c r="K209" i="28" s="1"/>
  <c r="AB24" i="20"/>
  <c r="J209" i="28" s="1"/>
  <c r="AA24" i="20"/>
  <c r="I209" i="28" s="1"/>
  <c r="Z24" i="20"/>
  <c r="H209" i="28" s="1"/>
  <c r="Y24" i="20"/>
  <c r="G209" i="28" s="1"/>
  <c r="X24" i="20"/>
  <c r="F209" i="28" s="1"/>
  <c r="W24" i="20"/>
  <c r="E209" i="28" s="1"/>
  <c r="V24" i="20"/>
  <c r="D209" i="28" s="1"/>
  <c r="CL23" i="20"/>
  <c r="S208" i="28" s="1"/>
  <c r="CK23" i="20"/>
  <c r="R208" i="28" s="1"/>
  <c r="CJ23" i="20"/>
  <c r="Q208" i="28" s="1"/>
  <c r="CI23" i="20"/>
  <c r="P208" i="28" s="1"/>
  <c r="CH23" i="20"/>
  <c r="O208" i="28" s="1"/>
  <c r="CG23" i="20"/>
  <c r="N208" i="28" s="1"/>
  <c r="CF23" i="20"/>
  <c r="M208" i="28" s="1"/>
  <c r="CD23" i="20"/>
  <c r="CC23" i="20"/>
  <c r="CB23" i="20"/>
  <c r="CA23" i="20"/>
  <c r="BZ23" i="20"/>
  <c r="BN23" i="20"/>
  <c r="BM23" i="20"/>
  <c r="BL23" i="20"/>
  <c r="BK23" i="20"/>
  <c r="AM23" i="20"/>
  <c r="AL23" i="20"/>
  <c r="X208" i="28" s="1"/>
  <c r="AH23" i="20"/>
  <c r="T208" i="28" s="1"/>
  <c r="AD23" i="20"/>
  <c r="L208" i="28" s="1"/>
  <c r="AC23" i="20"/>
  <c r="K208" i="28" s="1"/>
  <c r="AB23" i="20"/>
  <c r="J208" i="28" s="1"/>
  <c r="AA23" i="20"/>
  <c r="I208" i="28" s="1"/>
  <c r="Z23" i="20"/>
  <c r="H208" i="28" s="1"/>
  <c r="Y23" i="20"/>
  <c r="G208" i="28" s="1"/>
  <c r="X23" i="20"/>
  <c r="F208" i="28" s="1"/>
  <c r="W23" i="20"/>
  <c r="E208" i="28" s="1"/>
  <c r="V23" i="20"/>
  <c r="D208" i="28" s="1"/>
  <c r="CL22" i="20"/>
  <c r="S207" i="28" s="1"/>
  <c r="CK22" i="20"/>
  <c r="R207" i="28" s="1"/>
  <c r="CJ22" i="20"/>
  <c r="Q207" i="28" s="1"/>
  <c r="CI22" i="20"/>
  <c r="P207" i="28" s="1"/>
  <c r="CH22" i="20"/>
  <c r="O207" i="28" s="1"/>
  <c r="CG22" i="20"/>
  <c r="N207" i="28" s="1"/>
  <c r="CF22" i="20"/>
  <c r="M207" i="28" s="1"/>
  <c r="CD22" i="20"/>
  <c r="CC22" i="20"/>
  <c r="CB22" i="20"/>
  <c r="CA22" i="20"/>
  <c r="BZ22" i="20"/>
  <c r="BN22" i="20"/>
  <c r="BM22" i="20"/>
  <c r="BL22" i="20"/>
  <c r="BK22" i="20"/>
  <c r="AM22" i="20"/>
  <c r="AL22" i="20"/>
  <c r="AH22" i="20"/>
  <c r="AD22" i="20"/>
  <c r="L207" i="28" s="1"/>
  <c r="AC22" i="20"/>
  <c r="K207" i="28" s="1"/>
  <c r="AB22" i="20"/>
  <c r="J207" i="28" s="1"/>
  <c r="AA22" i="20"/>
  <c r="I207" i="28" s="1"/>
  <c r="Z22" i="20"/>
  <c r="H207" i="28" s="1"/>
  <c r="Y22" i="20"/>
  <c r="G207" i="28" s="1"/>
  <c r="X22" i="20"/>
  <c r="F207" i="28" s="1"/>
  <c r="W22" i="20"/>
  <c r="E207" i="28" s="1"/>
  <c r="V22" i="20"/>
  <c r="U18" i="20"/>
  <c r="T18" i="20"/>
  <c r="S18" i="20"/>
  <c r="R18" i="20"/>
  <c r="Q18" i="20"/>
  <c r="P18" i="20"/>
  <c r="O18" i="20"/>
  <c r="N18" i="20"/>
  <c r="M18" i="20"/>
  <c r="L18" i="20"/>
  <c r="K18" i="20"/>
  <c r="J18" i="20"/>
  <c r="I18" i="20"/>
  <c r="H18" i="20"/>
  <c r="G18" i="20"/>
  <c r="F18" i="20"/>
  <c r="E18" i="20"/>
  <c r="D18" i="20"/>
  <c r="C18" i="20"/>
  <c r="BW14" i="20" s="1"/>
  <c r="B18" i="20"/>
  <c r="CL17" i="20"/>
  <c r="CK17" i="20"/>
  <c r="CJ17" i="20"/>
  <c r="CI17" i="20"/>
  <c r="CH17" i="20"/>
  <c r="CG17" i="20"/>
  <c r="CF17" i="20"/>
  <c r="CD17" i="20"/>
  <c r="CC17" i="20"/>
  <c r="CB17" i="20"/>
  <c r="CA17" i="20"/>
  <c r="BZ17" i="20"/>
  <c r="BN17" i="20"/>
  <c r="BM17" i="20"/>
  <c r="BL17" i="20"/>
  <c r="BK17" i="20"/>
  <c r="AR17" i="20"/>
  <c r="AM17" i="20"/>
  <c r="AO17" i="20" s="1"/>
  <c r="AL17" i="20"/>
  <c r="AN17" i="20" s="1"/>
  <c r="AI17" i="20"/>
  <c r="AH17" i="20"/>
  <c r="AD17" i="20"/>
  <c r="AC17" i="20"/>
  <c r="AB17" i="20"/>
  <c r="AA17" i="20"/>
  <c r="Z17" i="20"/>
  <c r="Y17" i="20"/>
  <c r="X17" i="20"/>
  <c r="W17" i="20"/>
  <c r="V17" i="20"/>
  <c r="AP17" i="20" s="1"/>
  <c r="CL16" i="20"/>
  <c r="CK16" i="20"/>
  <c r="CJ16" i="20"/>
  <c r="CI16" i="20"/>
  <c r="CH16" i="20"/>
  <c r="CG16" i="20"/>
  <c r="CF16" i="20"/>
  <c r="CD16" i="20"/>
  <c r="CC16" i="20"/>
  <c r="CB16" i="20"/>
  <c r="CA16" i="20"/>
  <c r="BZ16" i="20"/>
  <c r="BN16" i="20"/>
  <c r="BM16" i="20"/>
  <c r="BL16" i="20"/>
  <c r="BK16" i="20"/>
  <c r="AR16" i="20"/>
  <c r="AM16" i="20"/>
  <c r="AO16" i="20" s="1"/>
  <c r="AL16" i="20"/>
  <c r="AN16" i="20" s="1"/>
  <c r="AH16" i="20"/>
  <c r="AI16" i="20" s="1"/>
  <c r="AD16" i="20"/>
  <c r="AC16" i="20"/>
  <c r="AB16" i="20"/>
  <c r="AA16" i="20"/>
  <c r="Z16" i="20"/>
  <c r="Y16" i="20"/>
  <c r="X16" i="20"/>
  <c r="W16" i="20"/>
  <c r="V16" i="20"/>
  <c r="AP16" i="20" s="1"/>
  <c r="CL15" i="20"/>
  <c r="CK15" i="20"/>
  <c r="CJ15" i="20"/>
  <c r="CI15" i="20"/>
  <c r="CH15" i="20"/>
  <c r="CG15" i="20"/>
  <c r="CF15" i="20"/>
  <c r="CD15" i="20"/>
  <c r="CC15" i="20"/>
  <c r="CB15" i="20"/>
  <c r="CA15" i="20"/>
  <c r="BZ15" i="20"/>
  <c r="BN15" i="20"/>
  <c r="BM15" i="20"/>
  <c r="BL15" i="20"/>
  <c r="BK15" i="20"/>
  <c r="AS15" i="20"/>
  <c r="AT15" i="20" s="1"/>
  <c r="AU15" i="20" s="1"/>
  <c r="AV15" i="20" s="1"/>
  <c r="AR15" i="20"/>
  <c r="AM15" i="20"/>
  <c r="AO15" i="20" s="1"/>
  <c r="AL15" i="20"/>
  <c r="AN15" i="20" s="1"/>
  <c r="AH15" i="20"/>
  <c r="AI15" i="20" s="1"/>
  <c r="AD15" i="20"/>
  <c r="AC15" i="20"/>
  <c r="AB15" i="20"/>
  <c r="AA15" i="20"/>
  <c r="Z15" i="20"/>
  <c r="Y15" i="20"/>
  <c r="X15" i="20"/>
  <c r="W15" i="20"/>
  <c r="V15" i="20"/>
  <c r="AP15" i="20" s="1"/>
  <c r="CL14" i="20"/>
  <c r="CK14" i="20"/>
  <c r="CJ14" i="20"/>
  <c r="CI14" i="20"/>
  <c r="CH14" i="20"/>
  <c r="CG14" i="20"/>
  <c r="CF14" i="20"/>
  <c r="CD14" i="20"/>
  <c r="CC14" i="20"/>
  <c r="CB14" i="20"/>
  <c r="CA14" i="20"/>
  <c r="BZ14" i="20"/>
  <c r="BN14" i="20"/>
  <c r="BM14" i="20"/>
  <c r="BL14" i="20"/>
  <c r="BK14" i="20"/>
  <c r="AR14" i="20"/>
  <c r="AM14" i="20"/>
  <c r="AO14" i="20" s="1"/>
  <c r="AL14" i="20"/>
  <c r="AN14" i="20" s="1"/>
  <c r="AH14" i="20"/>
  <c r="AI14" i="20" s="1"/>
  <c r="AD14" i="20"/>
  <c r="AC14" i="20"/>
  <c r="AB14" i="20"/>
  <c r="AA14" i="20"/>
  <c r="Z14" i="20"/>
  <c r="Y14" i="20"/>
  <c r="X14" i="20"/>
  <c r="W14" i="20"/>
  <c r="V14" i="20"/>
  <c r="CL13" i="20"/>
  <c r="CK13" i="20"/>
  <c r="CJ13" i="20"/>
  <c r="CI13" i="20"/>
  <c r="CH13" i="20"/>
  <c r="CG13" i="20"/>
  <c r="CF13" i="20"/>
  <c r="CD13" i="20"/>
  <c r="CC13" i="20"/>
  <c r="CB13" i="20"/>
  <c r="CA13" i="20"/>
  <c r="BZ13" i="20"/>
  <c r="BV13" i="20"/>
  <c r="BR13" i="20"/>
  <c r="BN13" i="20"/>
  <c r="BM13" i="20"/>
  <c r="BL13" i="20"/>
  <c r="BK13" i="20"/>
  <c r="AR13" i="20"/>
  <c r="AP13" i="20"/>
  <c r="AN13" i="20"/>
  <c r="AM13" i="20"/>
  <c r="AO13" i="20" s="1"/>
  <c r="AL13" i="20"/>
  <c r="AH13" i="20"/>
  <c r="AI13" i="20" s="1"/>
  <c r="AD13" i="20"/>
  <c r="AC13" i="20"/>
  <c r="AB13" i="20"/>
  <c r="AA13" i="20"/>
  <c r="Z13" i="20"/>
  <c r="Y13" i="20"/>
  <c r="X13" i="20"/>
  <c r="W13" i="20"/>
  <c r="V13" i="20"/>
  <c r="U9" i="20"/>
  <c r="T9" i="20"/>
  <c r="S9" i="20"/>
  <c r="R9" i="20"/>
  <c r="Q9" i="20"/>
  <c r="P9" i="20"/>
  <c r="O9" i="20"/>
  <c r="N9" i="20"/>
  <c r="M9" i="20"/>
  <c r="L9" i="20"/>
  <c r="K9" i="20"/>
  <c r="J9" i="20"/>
  <c r="I9" i="20"/>
  <c r="H9" i="20"/>
  <c r="G9" i="20"/>
  <c r="F9" i="20"/>
  <c r="E9" i="20"/>
  <c r="D9" i="20"/>
  <c r="C9" i="20"/>
  <c r="B9" i="20"/>
  <c r="CL8" i="20"/>
  <c r="CK8" i="20"/>
  <c r="CJ8" i="20"/>
  <c r="CI8" i="20"/>
  <c r="CH8" i="20"/>
  <c r="CG8" i="20"/>
  <c r="CF8" i="20"/>
  <c r="CD8" i="20"/>
  <c r="CC8" i="20"/>
  <c r="CB8" i="20"/>
  <c r="CA8" i="20"/>
  <c r="BZ8" i="20"/>
  <c r="BN8" i="20"/>
  <c r="BM8" i="20"/>
  <c r="BL8" i="20"/>
  <c r="BK8" i="20"/>
  <c r="AR8" i="20"/>
  <c r="AS8" i="20" s="1"/>
  <c r="AO8" i="20"/>
  <c r="AM8" i="20"/>
  <c r="AL8" i="20"/>
  <c r="AN8" i="20" s="1"/>
  <c r="AI8" i="20"/>
  <c r="AH8" i="20"/>
  <c r="AD8" i="20"/>
  <c r="AC8" i="20"/>
  <c r="AB8" i="20"/>
  <c r="AA8" i="20"/>
  <c r="Z8" i="20"/>
  <c r="Y8" i="20"/>
  <c r="X8" i="20"/>
  <c r="W8" i="20"/>
  <c r="V8" i="20"/>
  <c r="CL7" i="20"/>
  <c r="CK7" i="20"/>
  <c r="CJ7" i="20"/>
  <c r="CI7" i="20"/>
  <c r="CH7" i="20"/>
  <c r="CG7" i="20"/>
  <c r="CF7" i="20"/>
  <c r="CE7" i="20"/>
  <c r="CD7" i="20"/>
  <c r="CC7" i="20"/>
  <c r="CB7" i="20"/>
  <c r="CA7" i="20"/>
  <c r="BZ7" i="20"/>
  <c r="BN7" i="20"/>
  <c r="BM7" i="20"/>
  <c r="BL7" i="20"/>
  <c r="BK7" i="20"/>
  <c r="AR7" i="20"/>
  <c r="AS7" i="20" s="1"/>
  <c r="AM7" i="20"/>
  <c r="AO7" i="20" s="1"/>
  <c r="AL7" i="20"/>
  <c r="AN7" i="20" s="1"/>
  <c r="AH7" i="20"/>
  <c r="AI7" i="20" s="1"/>
  <c r="AD7" i="20"/>
  <c r="AC7" i="20"/>
  <c r="AB7" i="20"/>
  <c r="AA7" i="20"/>
  <c r="Z7" i="20"/>
  <c r="Y7" i="20"/>
  <c r="X7" i="20"/>
  <c r="W7" i="20"/>
  <c r="V7" i="20"/>
  <c r="CL6" i="20"/>
  <c r="CK6" i="20"/>
  <c r="CJ6" i="20"/>
  <c r="CI6" i="20"/>
  <c r="CH6" i="20"/>
  <c r="CG6" i="20"/>
  <c r="CF6" i="20"/>
  <c r="CD6" i="20"/>
  <c r="CC6" i="20"/>
  <c r="CB6" i="20"/>
  <c r="CA6" i="20"/>
  <c r="BZ6" i="20"/>
  <c r="BN6" i="20"/>
  <c r="BM6" i="20"/>
  <c r="BL6" i="20"/>
  <c r="BK6" i="20"/>
  <c r="AS6" i="20"/>
  <c r="AR6" i="20"/>
  <c r="AN6" i="20"/>
  <c r="AM6" i="20"/>
  <c r="AO6" i="20" s="1"/>
  <c r="AL6" i="20"/>
  <c r="AH6" i="20"/>
  <c r="AI6" i="20" s="1"/>
  <c r="AD6" i="20"/>
  <c r="AC6" i="20"/>
  <c r="AB6" i="20"/>
  <c r="AA6" i="20"/>
  <c r="Z6" i="20"/>
  <c r="Y6" i="20"/>
  <c r="X6" i="20"/>
  <c r="W6" i="20"/>
  <c r="V6" i="20"/>
  <c r="CE6" i="20" s="1"/>
  <c r="CL5" i="20"/>
  <c r="CK5" i="20"/>
  <c r="CJ5" i="20"/>
  <c r="CI5" i="20"/>
  <c r="CH5" i="20"/>
  <c r="CG5" i="20"/>
  <c r="CF5" i="20"/>
  <c r="CD5" i="20"/>
  <c r="CC5" i="20"/>
  <c r="CB5" i="20"/>
  <c r="CA5" i="20"/>
  <c r="BZ5" i="20"/>
  <c r="BN5" i="20"/>
  <c r="BM5" i="20"/>
  <c r="BL5" i="20"/>
  <c r="BK5" i="20"/>
  <c r="AR5" i="20"/>
  <c r="AS5" i="20" s="1"/>
  <c r="AO5" i="20"/>
  <c r="AM5" i="20"/>
  <c r="AL5" i="20"/>
  <c r="AN5" i="20" s="1"/>
  <c r="AH5" i="20"/>
  <c r="AI5" i="20" s="1"/>
  <c r="AD5" i="20"/>
  <c r="AC5" i="20"/>
  <c r="AB5" i="20"/>
  <c r="AA5" i="20"/>
  <c r="Z5" i="20"/>
  <c r="Y5" i="20"/>
  <c r="X5" i="20"/>
  <c r="W5" i="20"/>
  <c r="V5" i="20"/>
  <c r="CL4" i="20"/>
  <c r="CK4" i="20"/>
  <c r="CJ4" i="20"/>
  <c r="CI4" i="20"/>
  <c r="CH4" i="20"/>
  <c r="CG4" i="20"/>
  <c r="CF4" i="20"/>
  <c r="CD4" i="20"/>
  <c r="CC4" i="20"/>
  <c r="CB4" i="20"/>
  <c r="CA4" i="20"/>
  <c r="BZ4" i="20"/>
  <c r="BS4" i="20"/>
  <c r="BR4" i="20"/>
  <c r="BN4" i="20"/>
  <c r="BM4" i="20"/>
  <c r="BL4" i="20"/>
  <c r="BK4" i="20"/>
  <c r="AT4" i="20"/>
  <c r="AU4" i="20" s="1"/>
  <c r="AV4" i="20" s="1"/>
  <c r="AW4" i="20" s="1"/>
  <c r="AX4" i="20" s="1"/>
  <c r="AS4" i="20"/>
  <c r="AR4" i="20"/>
  <c r="AO4" i="20"/>
  <c r="AN4" i="20"/>
  <c r="AM4" i="20"/>
  <c r="AL4" i="20"/>
  <c r="AH4" i="20"/>
  <c r="AI4" i="20" s="1"/>
  <c r="AD4" i="20"/>
  <c r="AC4" i="20"/>
  <c r="AB4" i="20"/>
  <c r="AA4" i="20"/>
  <c r="Z4" i="20"/>
  <c r="Y4" i="20"/>
  <c r="X4" i="20"/>
  <c r="W4" i="20"/>
  <c r="BV4" i="20" s="1"/>
  <c r="V4" i="20"/>
  <c r="AE3" i="20"/>
  <c r="AD2" i="20"/>
  <c r="AC2" i="20"/>
  <c r="AB2" i="20"/>
  <c r="AA2" i="20"/>
  <c r="Z2" i="20"/>
  <c r="Y2" i="20"/>
  <c r="X2" i="20"/>
  <c r="W1" i="20"/>
  <c r="T1" i="20"/>
  <c r="P1" i="20"/>
  <c r="L1" i="20"/>
  <c r="I1" i="20"/>
  <c r="F1" i="20"/>
  <c r="B1" i="20"/>
  <c r="BI33" i="19"/>
  <c r="BH33" i="19"/>
  <c r="BG33" i="19"/>
  <c r="BF33" i="19"/>
  <c r="BE33" i="19"/>
  <c r="BD33" i="19"/>
  <c r="BC33" i="19"/>
  <c r="BB33" i="19"/>
  <c r="BA33" i="19"/>
  <c r="AZ33" i="19"/>
  <c r="AY33" i="19"/>
  <c r="AX33" i="19"/>
  <c r="AW33" i="19"/>
  <c r="AV33" i="19"/>
  <c r="AU33" i="19"/>
  <c r="AT33" i="19"/>
  <c r="AS33" i="19"/>
  <c r="AR33" i="19"/>
  <c r="BI32" i="19"/>
  <c r="BH32" i="19"/>
  <c r="BG32" i="19"/>
  <c r="BF32" i="19"/>
  <c r="BE32" i="19"/>
  <c r="BD32" i="19"/>
  <c r="BC32" i="19"/>
  <c r="BB32" i="19"/>
  <c r="BA32" i="19"/>
  <c r="AZ32" i="19"/>
  <c r="AY32" i="19"/>
  <c r="AX32" i="19"/>
  <c r="AW32" i="19"/>
  <c r="AV32" i="19"/>
  <c r="AU32" i="19"/>
  <c r="AT32" i="19"/>
  <c r="AS32" i="19"/>
  <c r="AR32" i="19"/>
  <c r="AR15" i="19" s="1"/>
  <c r="AS15" i="19" s="1"/>
  <c r="AT15" i="19" s="1"/>
  <c r="AU15" i="19" s="1"/>
  <c r="AV15" i="19" s="1"/>
  <c r="BI31" i="19"/>
  <c r="BH31" i="19"/>
  <c r="BG31" i="19"/>
  <c r="BF31" i="19"/>
  <c r="BE31" i="19"/>
  <c r="BD31" i="19"/>
  <c r="BC31" i="19"/>
  <c r="BB31" i="19"/>
  <c r="BA31" i="19"/>
  <c r="AZ31" i="19"/>
  <c r="AY31" i="19"/>
  <c r="AX31" i="19"/>
  <c r="AW31" i="19"/>
  <c r="AV31" i="19"/>
  <c r="AU31" i="19"/>
  <c r="AT31" i="19"/>
  <c r="AS31" i="19"/>
  <c r="AR31" i="19"/>
  <c r="CL26" i="19"/>
  <c r="S196" i="28" s="1"/>
  <c r="CK26" i="19"/>
  <c r="R196" i="28" s="1"/>
  <c r="CJ26" i="19"/>
  <c r="Q196" i="28" s="1"/>
  <c r="CI26" i="19"/>
  <c r="P196" i="28" s="1"/>
  <c r="CH26" i="19"/>
  <c r="O196" i="28" s="1"/>
  <c r="CG26" i="19"/>
  <c r="N196" i="28" s="1"/>
  <c r="CF26" i="19"/>
  <c r="M196" i="28" s="1"/>
  <c r="CD26" i="19"/>
  <c r="CC26" i="19"/>
  <c r="CB26" i="19"/>
  <c r="CA26" i="19"/>
  <c r="BZ26" i="19"/>
  <c r="BN26" i="19"/>
  <c r="BM26" i="19"/>
  <c r="BL26" i="19"/>
  <c r="BK26" i="19"/>
  <c r="AR26" i="19"/>
  <c r="AO26" i="19"/>
  <c r="AA196" i="28" s="1"/>
  <c r="AN26" i="19"/>
  <c r="Z196" i="28" s="1"/>
  <c r="AM26" i="19"/>
  <c r="Y196" i="28" s="1"/>
  <c r="AL26" i="19"/>
  <c r="X196" i="28" s="1"/>
  <c r="AH26" i="19"/>
  <c r="T196" i="28" s="1"/>
  <c r="AD26" i="19"/>
  <c r="L196" i="28" s="1"/>
  <c r="AC26" i="19"/>
  <c r="K196" i="28" s="1"/>
  <c r="AB26" i="19"/>
  <c r="J196" i="28" s="1"/>
  <c r="AA26" i="19"/>
  <c r="I196" i="28" s="1"/>
  <c r="Z26" i="19"/>
  <c r="H196" i="28" s="1"/>
  <c r="Y26" i="19"/>
  <c r="G196" i="28" s="1"/>
  <c r="X26" i="19"/>
  <c r="F196" i="28" s="1"/>
  <c r="W26" i="19"/>
  <c r="E196" i="28" s="1"/>
  <c r="V26" i="19"/>
  <c r="D196" i="28" s="1"/>
  <c r="CL25" i="19"/>
  <c r="S195" i="28" s="1"/>
  <c r="CK25" i="19"/>
  <c r="R195" i="28" s="1"/>
  <c r="CJ25" i="19"/>
  <c r="Q195" i="28" s="1"/>
  <c r="CI25" i="19"/>
  <c r="P195" i="28" s="1"/>
  <c r="CH25" i="19"/>
  <c r="O195" i="28" s="1"/>
  <c r="CG25" i="19"/>
  <c r="N195" i="28" s="1"/>
  <c r="CF25" i="19"/>
  <c r="M195" i="28" s="1"/>
  <c r="CD25" i="19"/>
  <c r="CC25" i="19"/>
  <c r="CB25" i="19"/>
  <c r="CA25" i="19"/>
  <c r="BZ25" i="19"/>
  <c r="BN25" i="19"/>
  <c r="BM25" i="19"/>
  <c r="BL25" i="19"/>
  <c r="BK25" i="19"/>
  <c r="AS25" i="19"/>
  <c r="AT25" i="19" s="1"/>
  <c r="AR25" i="19"/>
  <c r="AM25" i="19"/>
  <c r="AL25" i="19"/>
  <c r="X195" i="28" s="1"/>
  <c r="AH25" i="19"/>
  <c r="AD25" i="19"/>
  <c r="L195" i="28" s="1"/>
  <c r="AC25" i="19"/>
  <c r="K195" i="28" s="1"/>
  <c r="AB25" i="19"/>
  <c r="J195" i="28" s="1"/>
  <c r="AA25" i="19"/>
  <c r="I195" i="28" s="1"/>
  <c r="Z25" i="19"/>
  <c r="H195" i="28" s="1"/>
  <c r="Y25" i="19"/>
  <c r="G195" i="28" s="1"/>
  <c r="X25" i="19"/>
  <c r="F195" i="28" s="1"/>
  <c r="W25" i="19"/>
  <c r="E195" i="28" s="1"/>
  <c r="V25" i="19"/>
  <c r="AP25" i="19" s="1"/>
  <c r="AB195" i="28" s="1"/>
  <c r="CL24" i="19"/>
  <c r="S194" i="28" s="1"/>
  <c r="CK24" i="19"/>
  <c r="R194" i="28" s="1"/>
  <c r="CJ24" i="19"/>
  <c r="Q194" i="28" s="1"/>
  <c r="CI24" i="19"/>
  <c r="P194" i="28" s="1"/>
  <c r="CH24" i="19"/>
  <c r="O194" i="28" s="1"/>
  <c r="CG24" i="19"/>
  <c r="N194" i="28" s="1"/>
  <c r="CF24" i="19"/>
  <c r="M194" i="28" s="1"/>
  <c r="CD24" i="19"/>
  <c r="CC24" i="19"/>
  <c r="CB24" i="19"/>
  <c r="CA24" i="19"/>
  <c r="BZ24" i="19"/>
  <c r="BN24" i="19"/>
  <c r="BM24" i="19"/>
  <c r="BL24" i="19"/>
  <c r="BK24" i="19"/>
  <c r="AS24" i="19"/>
  <c r="AT24" i="19" s="1"/>
  <c r="AU24" i="19" s="1"/>
  <c r="AR24" i="19"/>
  <c r="AM24" i="19"/>
  <c r="AL24" i="19"/>
  <c r="AH24" i="19"/>
  <c r="AD24" i="19"/>
  <c r="L194" i="28" s="1"/>
  <c r="AC24" i="19"/>
  <c r="K194" i="28" s="1"/>
  <c r="AB24" i="19"/>
  <c r="J194" i="28" s="1"/>
  <c r="AA24" i="19"/>
  <c r="I194" i="28" s="1"/>
  <c r="Z24" i="19"/>
  <c r="H194" i="28" s="1"/>
  <c r="Y24" i="19"/>
  <c r="G194" i="28" s="1"/>
  <c r="X24" i="19"/>
  <c r="F194" i="28" s="1"/>
  <c r="W24" i="19"/>
  <c r="E194" i="28" s="1"/>
  <c r="V24" i="19"/>
  <c r="D194" i="28" s="1"/>
  <c r="CL23" i="19"/>
  <c r="S193" i="28" s="1"/>
  <c r="CK23" i="19"/>
  <c r="R193" i="28" s="1"/>
  <c r="CJ23" i="19"/>
  <c r="Q193" i="28" s="1"/>
  <c r="CI23" i="19"/>
  <c r="P193" i="28" s="1"/>
  <c r="CH23" i="19"/>
  <c r="O193" i="28" s="1"/>
  <c r="CG23" i="19"/>
  <c r="N193" i="28" s="1"/>
  <c r="CF23" i="19"/>
  <c r="M193" i="28" s="1"/>
  <c r="CD23" i="19"/>
  <c r="CC23" i="19"/>
  <c r="CB23" i="19"/>
  <c r="CA23" i="19"/>
  <c r="BZ23" i="19"/>
  <c r="BN23" i="19"/>
  <c r="BM23" i="19"/>
  <c r="BL23" i="19"/>
  <c r="BK23" i="19"/>
  <c r="AR23" i="19"/>
  <c r="AS23" i="19" s="1"/>
  <c r="AT23" i="19" s="1"/>
  <c r="AU23" i="19" s="1"/>
  <c r="AM23" i="19"/>
  <c r="AL23" i="19"/>
  <c r="AH23" i="19"/>
  <c r="AD23" i="19"/>
  <c r="L193" i="28" s="1"/>
  <c r="AC23" i="19"/>
  <c r="K193" i="28" s="1"/>
  <c r="AB23" i="19"/>
  <c r="J193" i="28" s="1"/>
  <c r="AA23" i="19"/>
  <c r="I193" i="28" s="1"/>
  <c r="Z23" i="19"/>
  <c r="H193" i="28" s="1"/>
  <c r="Y23" i="19"/>
  <c r="G193" i="28" s="1"/>
  <c r="X23" i="19"/>
  <c r="F193" i="28" s="1"/>
  <c r="W23" i="19"/>
  <c r="E193" i="28" s="1"/>
  <c r="V23" i="19"/>
  <c r="D193" i="28" s="1"/>
  <c r="CL22" i="19"/>
  <c r="S192" i="28" s="1"/>
  <c r="CK22" i="19"/>
  <c r="R192" i="28" s="1"/>
  <c r="CJ22" i="19"/>
  <c r="Q192" i="28" s="1"/>
  <c r="CI22" i="19"/>
  <c r="P192" i="28" s="1"/>
  <c r="CH22" i="19"/>
  <c r="O192" i="28" s="1"/>
  <c r="CG22" i="19"/>
  <c r="N192" i="28" s="1"/>
  <c r="CF22" i="19"/>
  <c r="M192" i="28" s="1"/>
  <c r="CD22" i="19"/>
  <c r="CC22" i="19"/>
  <c r="CB22" i="19"/>
  <c r="CA22" i="19"/>
  <c r="BZ22" i="19"/>
  <c r="BN22" i="19"/>
  <c r="BM22" i="19"/>
  <c r="BL22" i="19"/>
  <c r="BK22" i="19"/>
  <c r="AS22" i="19"/>
  <c r="AT22" i="19" s="1"/>
  <c r="AR22" i="19"/>
  <c r="AN22" i="19"/>
  <c r="Z192" i="28" s="1"/>
  <c r="AM22" i="19"/>
  <c r="AL22" i="19"/>
  <c r="X192" i="28" s="1"/>
  <c r="AH22" i="19"/>
  <c r="AD22" i="19"/>
  <c r="L192" i="28" s="1"/>
  <c r="AC22" i="19"/>
  <c r="K192" i="28" s="1"/>
  <c r="AB22" i="19"/>
  <c r="J192" i="28" s="1"/>
  <c r="AA22" i="19"/>
  <c r="I192" i="28" s="1"/>
  <c r="Z22" i="19"/>
  <c r="H192" i="28" s="1"/>
  <c r="Y22" i="19"/>
  <c r="G192" i="28" s="1"/>
  <c r="X22" i="19"/>
  <c r="F192" i="28" s="1"/>
  <c r="W22" i="19"/>
  <c r="E192" i="28" s="1"/>
  <c r="V22" i="19"/>
  <c r="U18" i="19"/>
  <c r="T18" i="19"/>
  <c r="S18" i="19"/>
  <c r="R18" i="19"/>
  <c r="Q18" i="19"/>
  <c r="P18" i="19"/>
  <c r="O18" i="19"/>
  <c r="N18" i="19"/>
  <c r="M18" i="19"/>
  <c r="L18" i="19"/>
  <c r="K18" i="19"/>
  <c r="J18" i="19"/>
  <c r="I18" i="19"/>
  <c r="H18" i="19"/>
  <c r="G18" i="19"/>
  <c r="F18" i="19"/>
  <c r="E18" i="19"/>
  <c r="D18" i="19"/>
  <c r="C18" i="19"/>
  <c r="B18" i="19"/>
  <c r="B19" i="19" s="1"/>
  <c r="CL17" i="19"/>
  <c r="CK17" i="19"/>
  <c r="CJ17" i="19"/>
  <c r="CI17" i="19"/>
  <c r="CH17" i="19"/>
  <c r="CG17" i="19"/>
  <c r="CF17" i="19"/>
  <c r="CD17" i="19"/>
  <c r="CC17" i="19"/>
  <c r="CB17" i="19"/>
  <c r="CA17" i="19"/>
  <c r="BZ17" i="19"/>
  <c r="BN17" i="19"/>
  <c r="BM17" i="19"/>
  <c r="BL17" i="19"/>
  <c r="BK17" i="19"/>
  <c r="AR17" i="19"/>
  <c r="AS17" i="19" s="1"/>
  <c r="AT17" i="19" s="1"/>
  <c r="AM17" i="19"/>
  <c r="AO17" i="19" s="1"/>
  <c r="AL17" i="19"/>
  <c r="AN17" i="19" s="1"/>
  <c r="AH17" i="19"/>
  <c r="AI17" i="19" s="1"/>
  <c r="AD17" i="19"/>
  <c r="AC17" i="19"/>
  <c r="AB17" i="19"/>
  <c r="AA17" i="19"/>
  <c r="Z17" i="19"/>
  <c r="Y17" i="19"/>
  <c r="X17" i="19"/>
  <c r="W17" i="19"/>
  <c r="V17" i="19"/>
  <c r="AP17" i="19" s="1"/>
  <c r="CL16" i="19"/>
  <c r="CK16" i="19"/>
  <c r="CJ16" i="19"/>
  <c r="CI16" i="19"/>
  <c r="CH16" i="19"/>
  <c r="CG16" i="19"/>
  <c r="CF16" i="19"/>
  <c r="CD16" i="19"/>
  <c r="CC16" i="19"/>
  <c r="CB16" i="19"/>
  <c r="CA16" i="19"/>
  <c r="BZ16" i="19"/>
  <c r="BN16" i="19"/>
  <c r="BM16" i="19"/>
  <c r="BL16" i="19"/>
  <c r="BK16" i="19"/>
  <c r="AR16" i="19"/>
  <c r="AS16" i="19" s="1"/>
  <c r="AT16" i="19" s="1"/>
  <c r="AU16" i="19" s="1"/>
  <c r="AV16" i="19" s="1"/>
  <c r="AW16" i="19" s="1"/>
  <c r="AP16" i="19"/>
  <c r="AM16" i="19"/>
  <c r="AO16" i="19" s="1"/>
  <c r="AL16" i="19"/>
  <c r="AN16" i="19" s="1"/>
  <c r="AH16" i="19"/>
  <c r="AI16" i="19" s="1"/>
  <c r="AD16" i="19"/>
  <c r="AC16" i="19"/>
  <c r="AB16" i="19"/>
  <c r="AA16" i="19"/>
  <c r="Z16" i="19"/>
  <c r="Y16" i="19"/>
  <c r="X16" i="19"/>
  <c r="W16" i="19"/>
  <c r="V16" i="19"/>
  <c r="CL15" i="19"/>
  <c r="CK15" i="19"/>
  <c r="CJ15" i="19"/>
  <c r="CI15" i="19"/>
  <c r="CH15" i="19"/>
  <c r="CG15" i="19"/>
  <c r="CF15" i="19"/>
  <c r="CD15" i="19"/>
  <c r="CC15" i="19"/>
  <c r="CB15" i="19"/>
  <c r="CA15" i="19"/>
  <c r="BZ15" i="19"/>
  <c r="BN15" i="19"/>
  <c r="BM15" i="19"/>
  <c r="BL15" i="19"/>
  <c r="BK15" i="19"/>
  <c r="AP15" i="19"/>
  <c r="AM15" i="19"/>
  <c r="AO15" i="19" s="1"/>
  <c r="AL15" i="19"/>
  <c r="AN15" i="19" s="1"/>
  <c r="AH15" i="19"/>
  <c r="AI15" i="19" s="1"/>
  <c r="AD15" i="19"/>
  <c r="AC15" i="19"/>
  <c r="AB15" i="19"/>
  <c r="AA15" i="19"/>
  <c r="Z15" i="19"/>
  <c r="Y15" i="19"/>
  <c r="X15" i="19"/>
  <c r="W15" i="19"/>
  <c r="V15" i="19"/>
  <c r="CL14" i="19"/>
  <c r="CK14" i="19"/>
  <c r="CJ14" i="19"/>
  <c r="CI14" i="19"/>
  <c r="CH14" i="19"/>
  <c r="CG14" i="19"/>
  <c r="CF14" i="19"/>
  <c r="CD14" i="19"/>
  <c r="CC14" i="19"/>
  <c r="CB14" i="19"/>
  <c r="CA14" i="19"/>
  <c r="BZ14" i="19"/>
  <c r="BN14" i="19"/>
  <c r="BM14" i="19"/>
  <c r="BL14" i="19"/>
  <c r="BK14" i="19"/>
  <c r="AR14" i="19"/>
  <c r="AS14" i="19" s="1"/>
  <c r="AT14" i="19" s="1"/>
  <c r="AU14" i="19" s="1"/>
  <c r="AV14" i="19" s="1"/>
  <c r="AW14" i="19" s="1"/>
  <c r="AO14" i="19"/>
  <c r="AN14" i="19"/>
  <c r="AM14" i="19"/>
  <c r="AL14" i="19"/>
  <c r="AH14" i="19"/>
  <c r="AI14" i="19" s="1"/>
  <c r="AD14" i="19"/>
  <c r="AC14" i="19"/>
  <c r="AB14" i="19"/>
  <c r="AA14" i="19"/>
  <c r="Z14" i="19"/>
  <c r="Y14" i="19"/>
  <c r="X14" i="19"/>
  <c r="W14" i="19"/>
  <c r="V14" i="19"/>
  <c r="AP14" i="19" s="1"/>
  <c r="CL13" i="19"/>
  <c r="CK13" i="19"/>
  <c r="CJ13" i="19"/>
  <c r="CI13" i="19"/>
  <c r="CH13" i="19"/>
  <c r="CG13" i="19"/>
  <c r="CF13" i="19"/>
  <c r="CD13" i="19"/>
  <c r="CC13" i="19"/>
  <c r="CB13" i="19"/>
  <c r="CA13" i="19"/>
  <c r="BZ13" i="19"/>
  <c r="BN13" i="19"/>
  <c r="BM13" i="19"/>
  <c r="BL13" i="19"/>
  <c r="BK13" i="19"/>
  <c r="AO13" i="19"/>
  <c r="AM13" i="19"/>
  <c r="AL13" i="19"/>
  <c r="AN13" i="19" s="1"/>
  <c r="AH13" i="19"/>
  <c r="AI13" i="19" s="1"/>
  <c r="AD13" i="19"/>
  <c r="AC13" i="19"/>
  <c r="AB13" i="19"/>
  <c r="AA13" i="19"/>
  <c r="Z13" i="19"/>
  <c r="Y13" i="19"/>
  <c r="X13" i="19"/>
  <c r="W13" i="19"/>
  <c r="BV13" i="19" s="1"/>
  <c r="V13" i="19"/>
  <c r="U9" i="19"/>
  <c r="T9" i="19"/>
  <c r="S9" i="19"/>
  <c r="R9" i="19"/>
  <c r="Q9" i="19"/>
  <c r="P9" i="19"/>
  <c r="O9" i="19"/>
  <c r="N9" i="19"/>
  <c r="M9" i="19"/>
  <c r="L9" i="19"/>
  <c r="K9" i="19"/>
  <c r="J9" i="19"/>
  <c r="I9" i="19"/>
  <c r="H9" i="19"/>
  <c r="G9" i="19"/>
  <c r="F9" i="19"/>
  <c r="E9" i="19"/>
  <c r="D9" i="19"/>
  <c r="C9" i="19"/>
  <c r="B9" i="19"/>
  <c r="B10" i="19" s="1"/>
  <c r="CL8" i="19"/>
  <c r="CK8" i="19"/>
  <c r="CJ8" i="19"/>
  <c r="CI8" i="19"/>
  <c r="CH8" i="19"/>
  <c r="CG8" i="19"/>
  <c r="CF8" i="19"/>
  <c r="CD8" i="19"/>
  <c r="CC8" i="19"/>
  <c r="CB8" i="19"/>
  <c r="CA8" i="19"/>
  <c r="BZ8" i="19"/>
  <c r="BN8" i="19"/>
  <c r="BM8" i="19"/>
  <c r="BL8" i="19"/>
  <c r="BK8" i="19"/>
  <c r="AP8" i="19"/>
  <c r="AM8" i="19"/>
  <c r="AO8" i="19" s="1"/>
  <c r="AL8" i="19"/>
  <c r="AN8" i="19" s="1"/>
  <c r="AH8" i="19"/>
  <c r="AI8" i="19" s="1"/>
  <c r="AD8" i="19"/>
  <c r="AC8" i="19"/>
  <c r="AB8" i="19"/>
  <c r="AA8" i="19"/>
  <c r="Z8" i="19"/>
  <c r="Y8" i="19"/>
  <c r="X8" i="19"/>
  <c r="W8" i="19"/>
  <c r="V8" i="19"/>
  <c r="CL7" i="19"/>
  <c r="CK7" i="19"/>
  <c r="CJ7" i="19"/>
  <c r="CI7" i="19"/>
  <c r="CH7" i="19"/>
  <c r="CG7" i="19"/>
  <c r="CF7" i="19"/>
  <c r="CD7" i="19"/>
  <c r="CC7" i="19"/>
  <c r="CB7" i="19"/>
  <c r="CA7" i="19"/>
  <c r="BZ7" i="19"/>
  <c r="BN7" i="19"/>
  <c r="BM7" i="19"/>
  <c r="BL7" i="19"/>
  <c r="BK7" i="19"/>
  <c r="AO7" i="19"/>
  <c r="AM7" i="19"/>
  <c r="AL7" i="19"/>
  <c r="AN7" i="19" s="1"/>
  <c r="AH7" i="19"/>
  <c r="AI7" i="19" s="1"/>
  <c r="AD7" i="19"/>
  <c r="AC7" i="19"/>
  <c r="AB7" i="19"/>
  <c r="AA7" i="19"/>
  <c r="Z7" i="19"/>
  <c r="Y7" i="19"/>
  <c r="X7" i="19"/>
  <c r="W7" i="19"/>
  <c r="V7" i="19"/>
  <c r="AP7" i="19" s="1"/>
  <c r="CL6" i="19"/>
  <c r="CK6" i="19"/>
  <c r="CJ6" i="19"/>
  <c r="CI6" i="19"/>
  <c r="CH6" i="19"/>
  <c r="CG6" i="19"/>
  <c r="CF6" i="19"/>
  <c r="CD6" i="19"/>
  <c r="CC6" i="19"/>
  <c r="CB6" i="19"/>
  <c r="CA6" i="19"/>
  <c r="BZ6" i="19"/>
  <c r="BN6" i="19"/>
  <c r="BM6" i="19"/>
  <c r="BL6" i="19"/>
  <c r="BK6" i="19"/>
  <c r="AO6" i="19"/>
  <c r="AN6" i="19"/>
  <c r="AM6" i="19"/>
  <c r="AL6" i="19"/>
  <c r="AH6" i="19"/>
  <c r="AI6" i="19" s="1"/>
  <c r="AD6" i="19"/>
  <c r="AC6" i="19"/>
  <c r="AB6" i="19"/>
  <c r="AA6" i="19"/>
  <c r="Z6" i="19"/>
  <c r="Y6" i="19"/>
  <c r="X6" i="19"/>
  <c r="W6" i="19"/>
  <c r="V6" i="19"/>
  <c r="AP6" i="19" s="1"/>
  <c r="CL5" i="19"/>
  <c r="CK5" i="19"/>
  <c r="CJ5" i="19"/>
  <c r="CI5" i="19"/>
  <c r="CH5" i="19"/>
  <c r="CG5" i="19"/>
  <c r="CF5" i="19"/>
  <c r="CD5" i="19"/>
  <c r="CC5" i="19"/>
  <c r="CB5" i="19"/>
  <c r="CA5" i="19"/>
  <c r="BZ5" i="19"/>
  <c r="BN5" i="19"/>
  <c r="BM5" i="19"/>
  <c r="BL5" i="19"/>
  <c r="BK5" i="19"/>
  <c r="AN5" i="19"/>
  <c r="AM5" i="19"/>
  <c r="AO5" i="19" s="1"/>
  <c r="AL5" i="19"/>
  <c r="AH5" i="19"/>
  <c r="AI5" i="19" s="1"/>
  <c r="AD5" i="19"/>
  <c r="AC5" i="19"/>
  <c r="AB5" i="19"/>
  <c r="AA5" i="19"/>
  <c r="Z5" i="19"/>
  <c r="Y5" i="19"/>
  <c r="X5" i="19"/>
  <c r="W5" i="19"/>
  <c r="V5" i="19"/>
  <c r="AP5" i="19" s="1"/>
  <c r="CL4" i="19"/>
  <c r="CK4" i="19"/>
  <c r="CJ4" i="19"/>
  <c r="CI4" i="19"/>
  <c r="CH4" i="19"/>
  <c r="CG4" i="19"/>
  <c r="CF4" i="19"/>
  <c r="CD4" i="19"/>
  <c r="CC4" i="19"/>
  <c r="CB4" i="19"/>
  <c r="CA4" i="19"/>
  <c r="BZ4" i="19"/>
  <c r="BN4" i="19"/>
  <c r="BM4" i="19"/>
  <c r="BL4" i="19"/>
  <c r="BK4" i="19"/>
  <c r="AO4" i="19"/>
  <c r="AM4" i="19"/>
  <c r="AL4" i="19"/>
  <c r="AN4" i="19" s="1"/>
  <c r="AH4" i="19"/>
  <c r="AI4" i="19" s="1"/>
  <c r="AD4" i="19"/>
  <c r="AC4" i="19"/>
  <c r="AB4" i="19"/>
  <c r="AA4" i="19"/>
  <c r="Z4" i="19"/>
  <c r="Y4" i="19"/>
  <c r="X4" i="19"/>
  <c r="W4" i="19"/>
  <c r="BX4" i="19" s="1"/>
  <c r="V4" i="19"/>
  <c r="AP4" i="19" s="1"/>
  <c r="AE3" i="19"/>
  <c r="AD2" i="19"/>
  <c r="AC2" i="19"/>
  <c r="AB2" i="19"/>
  <c r="AA2" i="19"/>
  <c r="Z2" i="19"/>
  <c r="Y2" i="19"/>
  <c r="X2" i="19"/>
  <c r="W1" i="19"/>
  <c r="T1" i="19"/>
  <c r="P1" i="19"/>
  <c r="L1" i="19"/>
  <c r="I1" i="19"/>
  <c r="F1" i="19"/>
  <c r="B1" i="19"/>
  <c r="BI33" i="18"/>
  <c r="BH33" i="18"/>
  <c r="BG33" i="18"/>
  <c r="BF33" i="18"/>
  <c r="BE33" i="18"/>
  <c r="BD33" i="18"/>
  <c r="BC33" i="18"/>
  <c r="BB33" i="18"/>
  <c r="BA33" i="18"/>
  <c r="AZ33" i="18"/>
  <c r="AY33" i="18"/>
  <c r="AX33" i="18"/>
  <c r="AW33" i="18"/>
  <c r="AV33" i="18"/>
  <c r="AU33" i="18"/>
  <c r="AT33" i="18"/>
  <c r="AS33" i="18"/>
  <c r="AS26" i="18" s="1"/>
  <c r="AT26" i="18" s="1"/>
  <c r="AR33" i="18"/>
  <c r="AR25" i="18" s="1"/>
  <c r="BI32" i="18"/>
  <c r="BH32" i="18"/>
  <c r="BG32" i="18"/>
  <c r="BF32" i="18"/>
  <c r="BE32" i="18"/>
  <c r="BD32" i="18"/>
  <c r="BC32" i="18"/>
  <c r="BB32" i="18"/>
  <c r="BA32" i="18"/>
  <c r="AZ32" i="18"/>
  <c r="AY32" i="18"/>
  <c r="AX32" i="18"/>
  <c r="AW32" i="18"/>
  <c r="AV32" i="18"/>
  <c r="AU32" i="18"/>
  <c r="AT32" i="18"/>
  <c r="AS32" i="18"/>
  <c r="AR32" i="18"/>
  <c r="AR15" i="18" s="1"/>
  <c r="AS15" i="18" s="1"/>
  <c r="BI31" i="18"/>
  <c r="BH31" i="18"/>
  <c r="BG31" i="18"/>
  <c r="BF31" i="18"/>
  <c r="BE31" i="18"/>
  <c r="BD31" i="18"/>
  <c r="BC31" i="18"/>
  <c r="BB31" i="18"/>
  <c r="BA31" i="18"/>
  <c r="AZ31" i="18"/>
  <c r="AY31" i="18"/>
  <c r="AX31" i="18"/>
  <c r="AW31" i="18"/>
  <c r="AV31" i="18"/>
  <c r="AU31" i="18"/>
  <c r="AT31" i="18"/>
  <c r="AS31" i="18"/>
  <c r="AR31" i="18"/>
  <c r="CL26" i="18"/>
  <c r="S181" i="28" s="1"/>
  <c r="CK26" i="18"/>
  <c r="R181" i="28" s="1"/>
  <c r="CJ26" i="18"/>
  <c r="Q181" i="28" s="1"/>
  <c r="CI26" i="18"/>
  <c r="P181" i="28" s="1"/>
  <c r="CH26" i="18"/>
  <c r="O181" i="28" s="1"/>
  <c r="CG26" i="18"/>
  <c r="N181" i="28" s="1"/>
  <c r="CF26" i="18"/>
  <c r="M181" i="28" s="1"/>
  <c r="CD26" i="18"/>
  <c r="CC26" i="18"/>
  <c r="CB26" i="18"/>
  <c r="CA26" i="18"/>
  <c r="BZ26" i="18"/>
  <c r="BN26" i="18"/>
  <c r="BM26" i="18"/>
  <c r="BL26" i="18"/>
  <c r="BK26" i="18"/>
  <c r="AR26" i="18"/>
  <c r="AN26" i="18"/>
  <c r="Z181" i="28" s="1"/>
  <c r="AM26" i="18"/>
  <c r="AL26" i="18"/>
  <c r="X181" i="28" s="1"/>
  <c r="AH26" i="18"/>
  <c r="T181" i="28" s="1"/>
  <c r="AD26" i="18"/>
  <c r="L181" i="28" s="1"/>
  <c r="AC26" i="18"/>
  <c r="K181" i="28" s="1"/>
  <c r="AB26" i="18"/>
  <c r="J181" i="28" s="1"/>
  <c r="AA26" i="18"/>
  <c r="I181" i="28" s="1"/>
  <c r="Z26" i="18"/>
  <c r="H181" i="28" s="1"/>
  <c r="Y26" i="18"/>
  <c r="G181" i="28" s="1"/>
  <c r="X26" i="18"/>
  <c r="F181" i="28" s="1"/>
  <c r="W26" i="18"/>
  <c r="E181" i="28" s="1"/>
  <c r="V26" i="18"/>
  <c r="AP26" i="18" s="1"/>
  <c r="AB181" i="28" s="1"/>
  <c r="CL25" i="18"/>
  <c r="S180" i="28" s="1"/>
  <c r="CK25" i="18"/>
  <c r="R180" i="28" s="1"/>
  <c r="CJ25" i="18"/>
  <c r="Q180" i="28" s="1"/>
  <c r="CI25" i="18"/>
  <c r="P180" i="28" s="1"/>
  <c r="CH25" i="18"/>
  <c r="O180" i="28" s="1"/>
  <c r="CG25" i="18"/>
  <c r="N180" i="28" s="1"/>
  <c r="CF25" i="18"/>
  <c r="M180" i="28" s="1"/>
  <c r="CD25" i="18"/>
  <c r="CC25" i="18"/>
  <c r="CB25" i="18"/>
  <c r="CA25" i="18"/>
  <c r="BZ25" i="18"/>
  <c r="BN25" i="18"/>
  <c r="BM25" i="18"/>
  <c r="BL25" i="18"/>
  <c r="BK25" i="18"/>
  <c r="AP25" i="18"/>
  <c r="AB180" i="28" s="1"/>
  <c r="AM25" i="18"/>
  <c r="AL25" i="18"/>
  <c r="AH25" i="18"/>
  <c r="T180" i="28" s="1"/>
  <c r="AD25" i="18"/>
  <c r="L180" i="28" s="1"/>
  <c r="AC25" i="18"/>
  <c r="K180" i="28" s="1"/>
  <c r="AB25" i="18"/>
  <c r="J180" i="28" s="1"/>
  <c r="AA25" i="18"/>
  <c r="I180" i="28" s="1"/>
  <c r="Z25" i="18"/>
  <c r="H180" i="28" s="1"/>
  <c r="Y25" i="18"/>
  <c r="G180" i="28" s="1"/>
  <c r="X25" i="18"/>
  <c r="F180" i="28" s="1"/>
  <c r="W25" i="18"/>
  <c r="E180" i="28" s="1"/>
  <c r="V25" i="18"/>
  <c r="D180" i="28" s="1"/>
  <c r="CL24" i="18"/>
  <c r="S179" i="28" s="1"/>
  <c r="CK24" i="18"/>
  <c r="R179" i="28" s="1"/>
  <c r="CJ24" i="18"/>
  <c r="Q179" i="28" s="1"/>
  <c r="CI24" i="18"/>
  <c r="P179" i="28" s="1"/>
  <c r="CH24" i="18"/>
  <c r="O179" i="28" s="1"/>
  <c r="CG24" i="18"/>
  <c r="N179" i="28" s="1"/>
  <c r="CF24" i="18"/>
  <c r="M179" i="28" s="1"/>
  <c r="CD24" i="18"/>
  <c r="CC24" i="18"/>
  <c r="CB24" i="18"/>
  <c r="CA24" i="18"/>
  <c r="BZ24" i="18"/>
  <c r="BN24" i="18"/>
  <c r="BM24" i="18"/>
  <c r="BL24" i="18"/>
  <c r="BK24" i="18"/>
  <c r="AP24" i="18"/>
  <c r="AB179" i="28" s="1"/>
  <c r="AO24" i="18"/>
  <c r="AA179" i="28" s="1"/>
  <c r="AM24" i="18"/>
  <c r="Y179" i="28" s="1"/>
  <c r="AL24" i="18"/>
  <c r="AH24" i="18"/>
  <c r="AD24" i="18"/>
  <c r="L179" i="28" s="1"/>
  <c r="AC24" i="18"/>
  <c r="K179" i="28" s="1"/>
  <c r="AB24" i="18"/>
  <c r="J179" i="28" s="1"/>
  <c r="AA24" i="18"/>
  <c r="I179" i="28" s="1"/>
  <c r="Z24" i="18"/>
  <c r="H179" i="28" s="1"/>
  <c r="Y24" i="18"/>
  <c r="G179" i="28" s="1"/>
  <c r="X24" i="18"/>
  <c r="F179" i="28" s="1"/>
  <c r="W24" i="18"/>
  <c r="E179" i="28" s="1"/>
  <c r="V24" i="18"/>
  <c r="D179" i="28" s="1"/>
  <c r="CL23" i="18"/>
  <c r="S178" i="28" s="1"/>
  <c r="CK23" i="18"/>
  <c r="R178" i="28" s="1"/>
  <c r="CJ23" i="18"/>
  <c r="Q178" i="28" s="1"/>
  <c r="CI23" i="18"/>
  <c r="P178" i="28" s="1"/>
  <c r="CH23" i="18"/>
  <c r="O178" i="28" s="1"/>
  <c r="CG23" i="18"/>
  <c r="N178" i="28" s="1"/>
  <c r="CF23" i="18"/>
  <c r="M178" i="28" s="1"/>
  <c r="CD23" i="18"/>
  <c r="CC23" i="18"/>
  <c r="CB23" i="18"/>
  <c r="CA23" i="18"/>
  <c r="BZ23" i="18"/>
  <c r="BN23" i="18"/>
  <c r="BM23" i="18"/>
  <c r="BL23" i="18"/>
  <c r="BK23" i="18"/>
  <c r="AR23" i="18"/>
  <c r="AN23" i="18"/>
  <c r="Z178" i="28" s="1"/>
  <c r="AM23" i="18"/>
  <c r="Y178" i="28" s="1"/>
  <c r="AL23" i="18"/>
  <c r="X178" i="28" s="1"/>
  <c r="AH23" i="18"/>
  <c r="T178" i="28" s="1"/>
  <c r="AD23" i="18"/>
  <c r="L178" i="28" s="1"/>
  <c r="AC23" i="18"/>
  <c r="K178" i="28" s="1"/>
  <c r="AB23" i="18"/>
  <c r="J178" i="28" s="1"/>
  <c r="AA23" i="18"/>
  <c r="I178" i="28" s="1"/>
  <c r="Z23" i="18"/>
  <c r="H178" i="28" s="1"/>
  <c r="Y23" i="18"/>
  <c r="G178" i="28" s="1"/>
  <c r="X23" i="18"/>
  <c r="F178" i="28" s="1"/>
  <c r="W23" i="18"/>
  <c r="E178" i="28" s="1"/>
  <c r="V23" i="18"/>
  <c r="D178" i="28" s="1"/>
  <c r="CL22" i="18"/>
  <c r="S177" i="28" s="1"/>
  <c r="CK22" i="18"/>
  <c r="R177" i="28" s="1"/>
  <c r="CJ22" i="18"/>
  <c r="Q177" i="28" s="1"/>
  <c r="CI22" i="18"/>
  <c r="P177" i="28" s="1"/>
  <c r="CH22" i="18"/>
  <c r="O177" i="28" s="1"/>
  <c r="CG22" i="18"/>
  <c r="N177" i="28" s="1"/>
  <c r="CF22" i="18"/>
  <c r="M177" i="28" s="1"/>
  <c r="CD22" i="18"/>
  <c r="CC22" i="18"/>
  <c r="CB22" i="18"/>
  <c r="CA22" i="18"/>
  <c r="BZ22" i="18"/>
  <c r="BN22" i="18"/>
  <c r="BM22" i="18"/>
  <c r="BL22" i="18"/>
  <c r="BK22" i="18"/>
  <c r="AP22" i="18"/>
  <c r="AB177" i="28" s="1"/>
  <c r="AN22" i="18"/>
  <c r="Z177" i="28" s="1"/>
  <c r="AM22" i="18"/>
  <c r="AL22" i="18"/>
  <c r="X177" i="28" s="1"/>
  <c r="AH22" i="18"/>
  <c r="AD22" i="18"/>
  <c r="L177" i="28" s="1"/>
  <c r="AC22" i="18"/>
  <c r="K177" i="28" s="1"/>
  <c r="AB22" i="18"/>
  <c r="J177" i="28" s="1"/>
  <c r="AA22" i="18"/>
  <c r="I177" i="28" s="1"/>
  <c r="Z22" i="18"/>
  <c r="H177" i="28" s="1"/>
  <c r="Y22" i="18"/>
  <c r="G177" i="28" s="1"/>
  <c r="X22" i="18"/>
  <c r="F177" i="28" s="1"/>
  <c r="W22" i="18"/>
  <c r="E177" i="28" s="1"/>
  <c r="V22" i="18"/>
  <c r="U18" i="18"/>
  <c r="T18" i="18"/>
  <c r="S18" i="18"/>
  <c r="R18" i="18"/>
  <c r="Q18" i="18"/>
  <c r="P18" i="18"/>
  <c r="O18" i="18"/>
  <c r="N18" i="18"/>
  <c r="M18" i="18"/>
  <c r="L18" i="18"/>
  <c r="K18" i="18"/>
  <c r="J18" i="18"/>
  <c r="I18" i="18"/>
  <c r="H18" i="18"/>
  <c r="G18" i="18"/>
  <c r="F18" i="18"/>
  <c r="E18" i="18"/>
  <c r="D18" i="18"/>
  <c r="C18" i="18"/>
  <c r="B18" i="18"/>
  <c r="BW14" i="18" s="1"/>
  <c r="CL17" i="18"/>
  <c r="CK17" i="18"/>
  <c r="CJ17" i="18"/>
  <c r="CI17" i="18"/>
  <c r="CH17" i="18"/>
  <c r="CG17" i="18"/>
  <c r="CF17" i="18"/>
  <c r="CD17" i="18"/>
  <c r="CC17" i="18"/>
  <c r="CB17" i="18"/>
  <c r="CA17" i="18"/>
  <c r="BZ17" i="18"/>
  <c r="BN17" i="18"/>
  <c r="BM17" i="18"/>
  <c r="BL17" i="18"/>
  <c r="BK17" i="18"/>
  <c r="AR17" i="18"/>
  <c r="AS17" i="18" s="1"/>
  <c r="AT17" i="18" s="1"/>
  <c r="AU17" i="18" s="1"/>
  <c r="AV17" i="18" s="1"/>
  <c r="AM17" i="18"/>
  <c r="AO17" i="18" s="1"/>
  <c r="AL17" i="18"/>
  <c r="AN17" i="18" s="1"/>
  <c r="AH17" i="18"/>
  <c r="AI17" i="18" s="1"/>
  <c r="AD17" i="18"/>
  <c r="AC17" i="18"/>
  <c r="AB17" i="18"/>
  <c r="AA17" i="18"/>
  <c r="Z17" i="18"/>
  <c r="Y17" i="18"/>
  <c r="X17" i="18"/>
  <c r="W17" i="18"/>
  <c r="V17" i="18"/>
  <c r="AP17" i="18" s="1"/>
  <c r="CL16" i="18"/>
  <c r="CK16" i="18"/>
  <c r="CJ16" i="18"/>
  <c r="CI16" i="18"/>
  <c r="CH16" i="18"/>
  <c r="CG16" i="18"/>
  <c r="CF16" i="18"/>
  <c r="CD16" i="18"/>
  <c r="CC16" i="18"/>
  <c r="CB16" i="18"/>
  <c r="CA16" i="18"/>
  <c r="BZ16" i="18"/>
  <c r="BN16" i="18"/>
  <c r="BM16" i="18"/>
  <c r="BL16" i="18"/>
  <c r="BK16" i="18"/>
  <c r="AO16" i="18"/>
  <c r="AM16" i="18"/>
  <c r="AL16" i="18"/>
  <c r="AN16" i="18" s="1"/>
  <c r="AI16" i="18"/>
  <c r="AH16" i="18"/>
  <c r="AD16" i="18"/>
  <c r="AC16" i="18"/>
  <c r="AB16" i="18"/>
  <c r="AA16" i="18"/>
  <c r="Z16" i="18"/>
  <c r="Y16" i="18"/>
  <c r="X16" i="18"/>
  <c r="W16" i="18"/>
  <c r="V16" i="18"/>
  <c r="AP16" i="18" s="1"/>
  <c r="CL15" i="18"/>
  <c r="CK15" i="18"/>
  <c r="CJ15" i="18"/>
  <c r="CI15" i="18"/>
  <c r="CH15" i="18"/>
  <c r="CG15" i="18"/>
  <c r="CF15" i="18"/>
  <c r="CD15" i="18"/>
  <c r="CC15" i="18"/>
  <c r="CB15" i="18"/>
  <c r="CA15" i="18"/>
  <c r="BZ15" i="18"/>
  <c r="BN15" i="18"/>
  <c r="BM15" i="18"/>
  <c r="BL15" i="18"/>
  <c r="BK15" i="18"/>
  <c r="AO15" i="18"/>
  <c r="AM15" i="18"/>
  <c r="AL15" i="18"/>
  <c r="AN15" i="18" s="1"/>
  <c r="AH15" i="18"/>
  <c r="AI15" i="18" s="1"/>
  <c r="AD15" i="18"/>
  <c r="AC15" i="18"/>
  <c r="AB15" i="18"/>
  <c r="AA15" i="18"/>
  <c r="Z15" i="18"/>
  <c r="Y15" i="18"/>
  <c r="X15" i="18"/>
  <c r="W15" i="18"/>
  <c r="V15" i="18"/>
  <c r="AP15" i="18" s="1"/>
  <c r="CL14" i="18"/>
  <c r="CK14" i="18"/>
  <c r="CJ14" i="18"/>
  <c r="CI14" i="18"/>
  <c r="CH14" i="18"/>
  <c r="CG14" i="18"/>
  <c r="CF14" i="18"/>
  <c r="CD14" i="18"/>
  <c r="CC14" i="18"/>
  <c r="CB14" i="18"/>
  <c r="CA14" i="18"/>
  <c r="BZ14" i="18"/>
  <c r="BO14" i="18"/>
  <c r="BN14" i="18"/>
  <c r="BM14" i="18"/>
  <c r="BL14" i="18"/>
  <c r="BK14" i="18"/>
  <c r="AO14" i="18"/>
  <c r="AN14" i="18"/>
  <c r="AM14" i="18"/>
  <c r="AL14" i="18"/>
  <c r="AH14" i="18"/>
  <c r="AI14" i="18" s="1"/>
  <c r="AD14" i="18"/>
  <c r="AC14" i="18"/>
  <c r="AB14" i="18"/>
  <c r="AA14" i="18"/>
  <c r="Z14" i="18"/>
  <c r="Y14" i="18"/>
  <c r="X14" i="18"/>
  <c r="W14" i="18"/>
  <c r="V14" i="18"/>
  <c r="CL13" i="18"/>
  <c r="CK13" i="18"/>
  <c r="CJ13" i="18"/>
  <c r="CI13" i="18"/>
  <c r="CH13" i="18"/>
  <c r="CG13" i="18"/>
  <c r="CF13" i="18"/>
  <c r="CD13" i="18"/>
  <c r="CC13" i="18"/>
  <c r="CB13" i="18"/>
  <c r="CA13" i="18"/>
  <c r="BZ13" i="18"/>
  <c r="BN13" i="18"/>
  <c r="BM13" i="18"/>
  <c r="BL13" i="18"/>
  <c r="BK13" i="18"/>
  <c r="AP13" i="18"/>
  <c r="AM13" i="18"/>
  <c r="AO13" i="18" s="1"/>
  <c r="AL13" i="18"/>
  <c r="AN13" i="18" s="1"/>
  <c r="AH13" i="18"/>
  <c r="AI13" i="18" s="1"/>
  <c r="AD13" i="18"/>
  <c r="AC13" i="18"/>
  <c r="AB13" i="18"/>
  <c r="AA13" i="18"/>
  <c r="Z13" i="18"/>
  <c r="Y13" i="18"/>
  <c r="X13" i="18"/>
  <c r="W13" i="18"/>
  <c r="BV13" i="18" s="1"/>
  <c r="V13" i="18"/>
  <c r="U9" i="18"/>
  <c r="T9" i="18"/>
  <c r="S9" i="18"/>
  <c r="R9" i="18"/>
  <c r="Q9" i="18"/>
  <c r="P9" i="18"/>
  <c r="O9" i="18"/>
  <c r="N9" i="18"/>
  <c r="M9" i="18"/>
  <c r="L9" i="18"/>
  <c r="K9" i="18"/>
  <c r="J9" i="18"/>
  <c r="I9" i="18"/>
  <c r="H9" i="18"/>
  <c r="G9" i="18"/>
  <c r="F9" i="18"/>
  <c r="E9" i="18"/>
  <c r="D9" i="18"/>
  <c r="BU5" i="18" s="1"/>
  <c r="C9" i="18"/>
  <c r="B9" i="18"/>
  <c r="CL8" i="18"/>
  <c r="CK8" i="18"/>
  <c r="CJ8" i="18"/>
  <c r="CI8" i="18"/>
  <c r="CH8" i="18"/>
  <c r="CG8" i="18"/>
  <c r="CF8" i="18"/>
  <c r="CD8" i="18"/>
  <c r="CC8" i="18"/>
  <c r="CB8" i="18"/>
  <c r="CA8" i="18"/>
  <c r="BZ8" i="18"/>
  <c r="BN8" i="18"/>
  <c r="BM8" i="18"/>
  <c r="BL8" i="18"/>
  <c r="BK8" i="18"/>
  <c r="AT8" i="18"/>
  <c r="AU8" i="18" s="1"/>
  <c r="AV8" i="18" s="1"/>
  <c r="AW8" i="18" s="1"/>
  <c r="AX8" i="18" s="1"/>
  <c r="AS8" i="18"/>
  <c r="AR8" i="18"/>
  <c r="AN8" i="18"/>
  <c r="AM8" i="18"/>
  <c r="AO8" i="18" s="1"/>
  <c r="AL8" i="18"/>
  <c r="AH8" i="18"/>
  <c r="AI8" i="18" s="1"/>
  <c r="AD8" i="18"/>
  <c r="AC8" i="18"/>
  <c r="AB8" i="18"/>
  <c r="AA8" i="18"/>
  <c r="Z8" i="18"/>
  <c r="Y8" i="18"/>
  <c r="X8" i="18"/>
  <c r="W8" i="18"/>
  <c r="V8" i="18"/>
  <c r="CL7" i="18"/>
  <c r="CK7" i="18"/>
  <c r="CJ7" i="18"/>
  <c r="CI7" i="18"/>
  <c r="CH7" i="18"/>
  <c r="CG7" i="18"/>
  <c r="CF7" i="18"/>
  <c r="CE7" i="18"/>
  <c r="CD7" i="18"/>
  <c r="CC7" i="18"/>
  <c r="CB7" i="18"/>
  <c r="CA7" i="18"/>
  <c r="BZ7" i="18"/>
  <c r="BN7" i="18"/>
  <c r="BM7" i="18"/>
  <c r="BL7" i="18"/>
  <c r="BK7" i="18"/>
  <c r="AR7" i="18"/>
  <c r="AS7" i="18" s="1"/>
  <c r="AT7" i="18" s="1"/>
  <c r="AU7" i="18" s="1"/>
  <c r="AV7" i="18" s="1"/>
  <c r="AW7" i="18" s="1"/>
  <c r="AX7" i="18" s="1"/>
  <c r="AN7" i="18"/>
  <c r="AM7" i="18"/>
  <c r="AO7" i="18" s="1"/>
  <c r="AL7" i="18"/>
  <c r="AH7" i="18"/>
  <c r="AI7" i="18" s="1"/>
  <c r="AD7" i="18"/>
  <c r="AC7" i="18"/>
  <c r="AB7" i="18"/>
  <c r="AA7" i="18"/>
  <c r="Z7" i="18"/>
  <c r="Y7" i="18"/>
  <c r="X7" i="18"/>
  <c r="W7" i="18"/>
  <c r="V7" i="18"/>
  <c r="CL6" i="18"/>
  <c r="CK6" i="18"/>
  <c r="CJ6" i="18"/>
  <c r="CI6" i="18"/>
  <c r="CH6" i="18"/>
  <c r="CG6" i="18"/>
  <c r="CF6" i="18"/>
  <c r="CD6" i="18"/>
  <c r="CC6" i="18"/>
  <c r="CB6" i="18"/>
  <c r="CA6" i="18"/>
  <c r="BZ6" i="18"/>
  <c r="BN6" i="18"/>
  <c r="BM6" i="18"/>
  <c r="BL6" i="18"/>
  <c r="BK6" i="18"/>
  <c r="AR6" i="18"/>
  <c r="AS6" i="18" s="1"/>
  <c r="AT6" i="18" s="1"/>
  <c r="AU6" i="18" s="1"/>
  <c r="AV6" i="18" s="1"/>
  <c r="AW6" i="18" s="1"/>
  <c r="AX6" i="18" s="1"/>
  <c r="AN6" i="18"/>
  <c r="AM6" i="18"/>
  <c r="AO6" i="18" s="1"/>
  <c r="AL6" i="18"/>
  <c r="AH6" i="18"/>
  <c r="AI6" i="18" s="1"/>
  <c r="AD6" i="18"/>
  <c r="AC6" i="18"/>
  <c r="AB6" i="18"/>
  <c r="AA6" i="18"/>
  <c r="Z6" i="18"/>
  <c r="Y6" i="18"/>
  <c r="X6" i="18"/>
  <c r="W6" i="18"/>
  <c r="V6" i="18"/>
  <c r="CL5" i="18"/>
  <c r="CK5" i="18"/>
  <c r="CJ5" i="18"/>
  <c r="CI5" i="18"/>
  <c r="CH5" i="18"/>
  <c r="CG5" i="18"/>
  <c r="CF5" i="18"/>
  <c r="CD5" i="18"/>
  <c r="CC5" i="18"/>
  <c r="CB5" i="18"/>
  <c r="CA5" i="18"/>
  <c r="BZ5" i="18"/>
  <c r="BN5" i="18"/>
  <c r="BM5" i="18"/>
  <c r="BL5" i="18"/>
  <c r="BK5" i="18"/>
  <c r="AT5" i="18"/>
  <c r="AU5" i="18" s="1"/>
  <c r="AS5" i="18"/>
  <c r="AR5" i="18"/>
  <c r="AN5" i="18"/>
  <c r="AM5" i="18"/>
  <c r="AO5" i="18" s="1"/>
  <c r="AL5" i="18"/>
  <c r="AH5" i="18"/>
  <c r="AI5" i="18" s="1"/>
  <c r="AD5" i="18"/>
  <c r="AC5" i="18"/>
  <c r="AB5" i="18"/>
  <c r="AA5" i="18"/>
  <c r="Z5" i="18"/>
  <c r="Y5" i="18"/>
  <c r="X5" i="18"/>
  <c r="W5" i="18"/>
  <c r="BO5" i="18" s="1"/>
  <c r="V5" i="18"/>
  <c r="CL4" i="18"/>
  <c r="CK4" i="18"/>
  <c r="CJ4" i="18"/>
  <c r="CI4" i="18"/>
  <c r="CH4" i="18"/>
  <c r="CG4" i="18"/>
  <c r="CF4" i="18"/>
  <c r="CD4" i="18"/>
  <c r="CC4" i="18"/>
  <c r="CB4" i="18"/>
  <c r="CA4" i="18"/>
  <c r="BZ4" i="18"/>
  <c r="BW4" i="18"/>
  <c r="BU4" i="18"/>
  <c r="BS4" i="18"/>
  <c r="BR4" i="18"/>
  <c r="BO4" i="18"/>
  <c r="BN4" i="18"/>
  <c r="BM4" i="18"/>
  <c r="BL4" i="18"/>
  <c r="BK4" i="18"/>
  <c r="AS4" i="18"/>
  <c r="AT4" i="18" s="1"/>
  <c r="AU4" i="18" s="1"/>
  <c r="AV4" i="18" s="1"/>
  <c r="AW4" i="18" s="1"/>
  <c r="AX4" i="18" s="1"/>
  <c r="AR4" i="18"/>
  <c r="AM4" i="18"/>
  <c r="AO4" i="18" s="1"/>
  <c r="AL4" i="18"/>
  <c r="AN4" i="18" s="1"/>
  <c r="AH4" i="18"/>
  <c r="AI4" i="18" s="1"/>
  <c r="AD4" i="18"/>
  <c r="AC4" i="18"/>
  <c r="AB4" i="18"/>
  <c r="AA4" i="18"/>
  <c r="Z4" i="18"/>
  <c r="Y4" i="18"/>
  <c r="X4" i="18"/>
  <c r="W4" i="18"/>
  <c r="BT4" i="18" s="1"/>
  <c r="V4" i="18"/>
  <c r="AE3" i="18"/>
  <c r="AD2" i="18"/>
  <c r="AC2" i="18"/>
  <c r="AB2" i="18"/>
  <c r="AA2" i="18"/>
  <c r="Z2" i="18"/>
  <c r="Y2" i="18"/>
  <c r="X2" i="18"/>
  <c r="W1" i="18"/>
  <c r="T1" i="18"/>
  <c r="P1" i="18"/>
  <c r="L1" i="18"/>
  <c r="I1" i="18"/>
  <c r="F1" i="18"/>
  <c r="B1" i="18"/>
  <c r="BI33" i="17"/>
  <c r="BH33" i="17"/>
  <c r="BG33" i="17"/>
  <c r="BF33" i="17"/>
  <c r="BE33" i="17"/>
  <c r="BD33" i="17"/>
  <c r="BC33" i="17"/>
  <c r="BB33" i="17"/>
  <c r="BA33" i="17"/>
  <c r="AZ33" i="17"/>
  <c r="AY33" i="17"/>
  <c r="AX33" i="17"/>
  <c r="AW33" i="17"/>
  <c r="AV33" i="17"/>
  <c r="AU33" i="17"/>
  <c r="AT33" i="17"/>
  <c r="AS33" i="17"/>
  <c r="AR33" i="17"/>
  <c r="AR22" i="17" s="1"/>
  <c r="AS22" i="17" s="1"/>
  <c r="AT22" i="17" s="1"/>
  <c r="BI32" i="17"/>
  <c r="BH32" i="17"/>
  <c r="BG32" i="17"/>
  <c r="BF32" i="17"/>
  <c r="BE32" i="17"/>
  <c r="BD32" i="17"/>
  <c r="BC32" i="17"/>
  <c r="BB32" i="17"/>
  <c r="BA32" i="17"/>
  <c r="AZ32" i="17"/>
  <c r="AY32" i="17"/>
  <c r="AX32" i="17"/>
  <c r="AW32" i="17"/>
  <c r="AV32" i="17"/>
  <c r="AU32" i="17"/>
  <c r="AT32" i="17"/>
  <c r="AS32" i="17"/>
  <c r="AR32" i="17"/>
  <c r="AR16" i="17" s="1"/>
  <c r="BI31" i="17"/>
  <c r="BH31" i="17"/>
  <c r="BG31" i="17"/>
  <c r="BF31" i="17"/>
  <c r="BE31" i="17"/>
  <c r="BD31" i="17"/>
  <c r="BC31" i="17"/>
  <c r="BB31" i="17"/>
  <c r="BA31" i="17"/>
  <c r="AZ31" i="17"/>
  <c r="AY31" i="17"/>
  <c r="AX31" i="17"/>
  <c r="AX7" i="17" s="1"/>
  <c r="AW31" i="17"/>
  <c r="AV31" i="17"/>
  <c r="AU31" i="17"/>
  <c r="AT31" i="17"/>
  <c r="AS31" i="17"/>
  <c r="AR31" i="17"/>
  <c r="CL26" i="17"/>
  <c r="S166" i="28" s="1"/>
  <c r="CK26" i="17"/>
  <c r="R166" i="28" s="1"/>
  <c r="CJ26" i="17"/>
  <c r="Q166" i="28" s="1"/>
  <c r="CI26" i="17"/>
  <c r="P166" i="28" s="1"/>
  <c r="CH26" i="17"/>
  <c r="O166" i="28" s="1"/>
  <c r="CG26" i="17"/>
  <c r="N166" i="28" s="1"/>
  <c r="CF26" i="17"/>
  <c r="M166" i="28" s="1"/>
  <c r="CD26" i="17"/>
  <c r="CC26" i="17"/>
  <c r="CB26" i="17"/>
  <c r="CA26" i="17"/>
  <c r="BZ26" i="17"/>
  <c r="BN26" i="17"/>
  <c r="BM26" i="17"/>
  <c r="BL26" i="17"/>
  <c r="BK26" i="17"/>
  <c r="AN26" i="17"/>
  <c r="Z166" i="28" s="1"/>
  <c r="AM26" i="17"/>
  <c r="AL26" i="17"/>
  <c r="X166" i="28" s="1"/>
  <c r="AH26" i="17"/>
  <c r="AD26" i="17"/>
  <c r="L166" i="28" s="1"/>
  <c r="AC26" i="17"/>
  <c r="K166" i="28" s="1"/>
  <c r="AB26" i="17"/>
  <c r="J166" i="28" s="1"/>
  <c r="AA26" i="17"/>
  <c r="I166" i="28" s="1"/>
  <c r="Z26" i="17"/>
  <c r="H166" i="28" s="1"/>
  <c r="Y26" i="17"/>
  <c r="G166" i="28" s="1"/>
  <c r="X26" i="17"/>
  <c r="F166" i="28" s="1"/>
  <c r="W26" i="17"/>
  <c r="E166" i="28" s="1"/>
  <c r="V26" i="17"/>
  <c r="D166" i="28" s="1"/>
  <c r="CL25" i="17"/>
  <c r="S165" i="28" s="1"/>
  <c r="CK25" i="17"/>
  <c r="R165" i="28" s="1"/>
  <c r="CJ25" i="17"/>
  <c r="Q165" i="28" s="1"/>
  <c r="CI25" i="17"/>
  <c r="P165" i="28" s="1"/>
  <c r="CH25" i="17"/>
  <c r="O165" i="28" s="1"/>
  <c r="CG25" i="17"/>
  <c r="N165" i="28" s="1"/>
  <c r="CF25" i="17"/>
  <c r="M165" i="28" s="1"/>
  <c r="CD25" i="17"/>
  <c r="CC25" i="17"/>
  <c r="CB25" i="17"/>
  <c r="CA25" i="17"/>
  <c r="BZ25" i="17"/>
  <c r="BN25" i="17"/>
  <c r="BM25" i="17"/>
  <c r="BL25" i="17"/>
  <c r="BK25" i="17"/>
  <c r="AN25" i="17"/>
  <c r="Z165" i="28" s="1"/>
  <c r="AM25" i="17"/>
  <c r="AL25" i="17"/>
  <c r="X165" i="28" s="1"/>
  <c r="AH25" i="17"/>
  <c r="AD25" i="17"/>
  <c r="L165" i="28" s="1"/>
  <c r="AC25" i="17"/>
  <c r="K165" i="28" s="1"/>
  <c r="AB25" i="17"/>
  <c r="J165" i="28" s="1"/>
  <c r="AA25" i="17"/>
  <c r="I165" i="28" s="1"/>
  <c r="Z25" i="17"/>
  <c r="H165" i="28" s="1"/>
  <c r="Y25" i="17"/>
  <c r="G165" i="28" s="1"/>
  <c r="X25" i="17"/>
  <c r="F165" i="28" s="1"/>
  <c r="W25" i="17"/>
  <c r="E165" i="28" s="1"/>
  <c r="V25" i="17"/>
  <c r="D165" i="28" s="1"/>
  <c r="CL24" i="17"/>
  <c r="S164" i="28" s="1"/>
  <c r="CK24" i="17"/>
  <c r="R164" i="28" s="1"/>
  <c r="CJ24" i="17"/>
  <c r="Q164" i="28" s="1"/>
  <c r="CI24" i="17"/>
  <c r="P164" i="28" s="1"/>
  <c r="CH24" i="17"/>
  <c r="O164" i="28" s="1"/>
  <c r="CG24" i="17"/>
  <c r="N164" i="28" s="1"/>
  <c r="CF24" i="17"/>
  <c r="M164" i="28" s="1"/>
  <c r="CD24" i="17"/>
  <c r="CC24" i="17"/>
  <c r="CB24" i="17"/>
  <c r="CA24" i="17"/>
  <c r="BZ24" i="17"/>
  <c r="BN24" i="17"/>
  <c r="BM24" i="17"/>
  <c r="BL24" i="17"/>
  <c r="BK24" i="17"/>
  <c r="AR24" i="17"/>
  <c r="AS24" i="17" s="1"/>
  <c r="AM24" i="17"/>
  <c r="AL24" i="17"/>
  <c r="AH24" i="17"/>
  <c r="AD24" i="17"/>
  <c r="L164" i="28" s="1"/>
  <c r="AC24" i="17"/>
  <c r="K164" i="28" s="1"/>
  <c r="AB24" i="17"/>
  <c r="J164" i="28" s="1"/>
  <c r="AA24" i="17"/>
  <c r="I164" i="28" s="1"/>
  <c r="Z24" i="17"/>
  <c r="H164" i="28" s="1"/>
  <c r="Y24" i="17"/>
  <c r="G164" i="28" s="1"/>
  <c r="X24" i="17"/>
  <c r="F164" i="28" s="1"/>
  <c r="W24" i="17"/>
  <c r="E164" i="28" s="1"/>
  <c r="V24" i="17"/>
  <c r="D164" i="28" s="1"/>
  <c r="CL23" i="17"/>
  <c r="S163" i="28" s="1"/>
  <c r="CK23" i="17"/>
  <c r="R163" i="28" s="1"/>
  <c r="CJ23" i="17"/>
  <c r="Q163" i="28" s="1"/>
  <c r="CI23" i="17"/>
  <c r="P163" i="28" s="1"/>
  <c r="CH23" i="17"/>
  <c r="O163" i="28" s="1"/>
  <c r="CG23" i="17"/>
  <c r="N163" i="28" s="1"/>
  <c r="CF23" i="17"/>
  <c r="M163" i="28" s="1"/>
  <c r="CD23" i="17"/>
  <c r="CC23" i="17"/>
  <c r="CB23" i="17"/>
  <c r="CA23" i="17"/>
  <c r="BZ23" i="17"/>
  <c r="BN23" i="17"/>
  <c r="BM23" i="17"/>
  <c r="BL23" i="17"/>
  <c r="BK23" i="17"/>
  <c r="AR23" i="17"/>
  <c r="AS23" i="17" s="1"/>
  <c r="AN23" i="17"/>
  <c r="Z163" i="28" s="1"/>
  <c r="AM23" i="17"/>
  <c r="AL23" i="17"/>
  <c r="X163" i="28" s="1"/>
  <c r="AH23" i="17"/>
  <c r="AD23" i="17"/>
  <c r="L163" i="28" s="1"/>
  <c r="AC23" i="17"/>
  <c r="K163" i="28" s="1"/>
  <c r="AB23" i="17"/>
  <c r="J163" i="28" s="1"/>
  <c r="AA23" i="17"/>
  <c r="I163" i="28" s="1"/>
  <c r="Z23" i="17"/>
  <c r="H163" i="28" s="1"/>
  <c r="Y23" i="17"/>
  <c r="G163" i="28" s="1"/>
  <c r="X23" i="17"/>
  <c r="F163" i="28" s="1"/>
  <c r="W23" i="17"/>
  <c r="E163" i="28" s="1"/>
  <c r="V23" i="17"/>
  <c r="D163" i="28" s="1"/>
  <c r="CL22" i="17"/>
  <c r="S162" i="28" s="1"/>
  <c r="CK22" i="17"/>
  <c r="R162" i="28" s="1"/>
  <c r="CJ22" i="17"/>
  <c r="Q162" i="28" s="1"/>
  <c r="CI22" i="17"/>
  <c r="P162" i="28" s="1"/>
  <c r="CH22" i="17"/>
  <c r="O162" i="28" s="1"/>
  <c r="CG22" i="17"/>
  <c r="N162" i="28" s="1"/>
  <c r="CF22" i="17"/>
  <c r="M162" i="28" s="1"/>
  <c r="CD22" i="17"/>
  <c r="CC22" i="17"/>
  <c r="CB22" i="17"/>
  <c r="CA22" i="17"/>
  <c r="BZ22" i="17"/>
  <c r="BN22" i="17"/>
  <c r="BM22" i="17"/>
  <c r="BL22" i="17"/>
  <c r="BK22" i="17"/>
  <c r="AN22" i="17"/>
  <c r="Z162" i="28" s="1"/>
  <c r="AM22" i="17"/>
  <c r="AL22" i="17"/>
  <c r="X162" i="28" s="1"/>
  <c r="AH22" i="17"/>
  <c r="AD22" i="17"/>
  <c r="L162" i="28" s="1"/>
  <c r="AC22" i="17"/>
  <c r="K162" i="28" s="1"/>
  <c r="AB22" i="17"/>
  <c r="J162" i="28" s="1"/>
  <c r="AA22" i="17"/>
  <c r="I162" i="28" s="1"/>
  <c r="Z22" i="17"/>
  <c r="H162" i="28" s="1"/>
  <c r="Y22" i="17"/>
  <c r="G162" i="28" s="1"/>
  <c r="X22" i="17"/>
  <c r="F162" i="28" s="1"/>
  <c r="W22" i="17"/>
  <c r="E162" i="28" s="1"/>
  <c r="V22" i="17"/>
  <c r="BJ33" i="17" s="1"/>
  <c r="U18" i="17"/>
  <c r="T18" i="17"/>
  <c r="S18" i="17"/>
  <c r="R18" i="17"/>
  <c r="Q18" i="17"/>
  <c r="P18" i="17"/>
  <c r="O18" i="17"/>
  <c r="N18" i="17"/>
  <c r="M18" i="17"/>
  <c r="L18" i="17"/>
  <c r="K18" i="17"/>
  <c r="J18" i="17"/>
  <c r="I18" i="17"/>
  <c r="H18" i="17"/>
  <c r="G18" i="17"/>
  <c r="F18" i="17"/>
  <c r="E18" i="17"/>
  <c r="D18" i="17"/>
  <c r="C18" i="17"/>
  <c r="BW14" i="17" s="1"/>
  <c r="B18" i="17"/>
  <c r="CL17" i="17"/>
  <c r="CK17" i="17"/>
  <c r="CJ17" i="17"/>
  <c r="CI17" i="17"/>
  <c r="CH17" i="17"/>
  <c r="CG17" i="17"/>
  <c r="CF17" i="17"/>
  <c r="CD17" i="17"/>
  <c r="CC17" i="17"/>
  <c r="CB17" i="17"/>
  <c r="CA17" i="17"/>
  <c r="BZ17" i="17"/>
  <c r="BN17" i="17"/>
  <c r="BM17" i="17"/>
  <c r="BL17" i="17"/>
  <c r="BK17" i="17"/>
  <c r="AM17" i="17"/>
  <c r="AO17" i="17" s="1"/>
  <c r="AL17" i="17"/>
  <c r="AN17" i="17" s="1"/>
  <c r="AH17" i="17"/>
  <c r="AI17" i="17" s="1"/>
  <c r="AD17" i="17"/>
  <c r="AC17" i="17"/>
  <c r="AB17" i="17"/>
  <c r="AA17" i="17"/>
  <c r="Z17" i="17"/>
  <c r="Y17" i="17"/>
  <c r="X17" i="17"/>
  <c r="W17" i="17"/>
  <c r="V17" i="17"/>
  <c r="AP17" i="17" s="1"/>
  <c r="CL16" i="17"/>
  <c r="CK16" i="17"/>
  <c r="CJ16" i="17"/>
  <c r="CI16" i="17"/>
  <c r="CH16" i="17"/>
  <c r="CG16" i="17"/>
  <c r="CF16" i="17"/>
  <c r="CD16" i="17"/>
  <c r="CC16" i="17"/>
  <c r="CB16" i="17"/>
  <c r="CA16" i="17"/>
  <c r="BZ16" i="17"/>
  <c r="BN16" i="17"/>
  <c r="BM16" i="17"/>
  <c r="BL16" i="17"/>
  <c r="BK16" i="17"/>
  <c r="AP16" i="17"/>
  <c r="AM16" i="17"/>
  <c r="AO16" i="17" s="1"/>
  <c r="AL16" i="17"/>
  <c r="AN16" i="17" s="1"/>
  <c r="AH16" i="17"/>
  <c r="AI16" i="17" s="1"/>
  <c r="AD16" i="17"/>
  <c r="AC16" i="17"/>
  <c r="AB16" i="17"/>
  <c r="AA16" i="17"/>
  <c r="Z16" i="17"/>
  <c r="Y16" i="17"/>
  <c r="X16" i="17"/>
  <c r="W16" i="17"/>
  <c r="V16" i="17"/>
  <c r="CL15" i="17"/>
  <c r="CK15" i="17"/>
  <c r="CJ15" i="17"/>
  <c r="CI15" i="17"/>
  <c r="CH15" i="17"/>
  <c r="CG15" i="17"/>
  <c r="CF15" i="17"/>
  <c r="CD15" i="17"/>
  <c r="CC15" i="17"/>
  <c r="CB15" i="17"/>
  <c r="CA15" i="17"/>
  <c r="BZ15" i="17"/>
  <c r="BN15" i="17"/>
  <c r="BM15" i="17"/>
  <c r="BL15" i="17"/>
  <c r="BK15" i="17"/>
  <c r="AP15" i="17"/>
  <c r="AM15" i="17"/>
  <c r="AO15" i="17" s="1"/>
  <c r="AL15" i="17"/>
  <c r="AN15" i="17" s="1"/>
  <c r="AH15" i="17"/>
  <c r="AI15" i="17" s="1"/>
  <c r="AD15" i="17"/>
  <c r="AC15" i="17"/>
  <c r="AB15" i="17"/>
  <c r="AA15" i="17"/>
  <c r="Z15" i="17"/>
  <c r="Y15" i="17"/>
  <c r="X15" i="17"/>
  <c r="W15" i="17"/>
  <c r="V15" i="17"/>
  <c r="CL14" i="17"/>
  <c r="CK14" i="17"/>
  <c r="CJ14" i="17"/>
  <c r="CI14" i="17"/>
  <c r="CH14" i="17"/>
  <c r="CG14" i="17"/>
  <c r="CF14" i="17"/>
  <c r="CD14" i="17"/>
  <c r="CC14" i="17"/>
  <c r="CB14" i="17"/>
  <c r="CA14" i="17"/>
  <c r="BZ14" i="17"/>
  <c r="BN14" i="17"/>
  <c r="BM14" i="17"/>
  <c r="BL14" i="17"/>
  <c r="BK14" i="17"/>
  <c r="AN14" i="17"/>
  <c r="AM14" i="17"/>
  <c r="AO14" i="17" s="1"/>
  <c r="AL14" i="17"/>
  <c r="AI14" i="17"/>
  <c r="AH14" i="17"/>
  <c r="AD14" i="17"/>
  <c r="AC14" i="17"/>
  <c r="AB14" i="17"/>
  <c r="AA14" i="17"/>
  <c r="Z14" i="17"/>
  <c r="Y14" i="17"/>
  <c r="X14" i="17"/>
  <c r="W14" i="17"/>
  <c r="V14" i="17"/>
  <c r="CL13" i="17"/>
  <c r="CK13" i="17"/>
  <c r="CJ13" i="17"/>
  <c r="CI13" i="17"/>
  <c r="CH13" i="17"/>
  <c r="CG13" i="17"/>
  <c r="CF13" i="17"/>
  <c r="CD13" i="17"/>
  <c r="CC13" i="17"/>
  <c r="CB13" i="17"/>
  <c r="CA13" i="17"/>
  <c r="BZ13" i="17"/>
  <c r="BN13" i="17"/>
  <c r="BM13" i="17"/>
  <c r="BL13" i="17"/>
  <c r="BK13" i="17"/>
  <c r="AR13" i="17"/>
  <c r="AS13" i="17" s="1"/>
  <c r="AT13" i="17" s="1"/>
  <c r="AU13" i="17" s="1"/>
  <c r="AV13" i="17" s="1"/>
  <c r="AW13" i="17" s="1"/>
  <c r="AX13" i="17" s="1"/>
  <c r="AY13" i="17" s="1"/>
  <c r="AZ13" i="17" s="1"/>
  <c r="BA13" i="17" s="1"/>
  <c r="BB13" i="17" s="1"/>
  <c r="BC13" i="17" s="1"/>
  <c r="BD13" i="17" s="1"/>
  <c r="BE13" i="17" s="1"/>
  <c r="BF13" i="17" s="1"/>
  <c r="BG13" i="17" s="1"/>
  <c r="BH13" i="17" s="1"/>
  <c r="BI13" i="17" s="1"/>
  <c r="AP13" i="17"/>
  <c r="AN13" i="17"/>
  <c r="AM13" i="17"/>
  <c r="AO13" i="17" s="1"/>
  <c r="AL13" i="17"/>
  <c r="AH13" i="17"/>
  <c r="AI13" i="17" s="1"/>
  <c r="AD13" i="17"/>
  <c r="AC13" i="17"/>
  <c r="AB13" i="17"/>
  <c r="AA13" i="17"/>
  <c r="Z13" i="17"/>
  <c r="Y13" i="17"/>
  <c r="X13" i="17"/>
  <c r="W13" i="17"/>
  <c r="BV13" i="17" s="1"/>
  <c r="V13" i="17"/>
  <c r="U9" i="17"/>
  <c r="T9" i="17"/>
  <c r="S9" i="17"/>
  <c r="R9" i="17"/>
  <c r="Q9" i="17"/>
  <c r="P9" i="17"/>
  <c r="O9" i="17"/>
  <c r="N9" i="17"/>
  <c r="M9" i="17"/>
  <c r="L9" i="17"/>
  <c r="K9" i="17"/>
  <c r="J9" i="17"/>
  <c r="I9" i="17"/>
  <c r="H9" i="17"/>
  <c r="G9" i="17"/>
  <c r="F9" i="17"/>
  <c r="E9" i="17"/>
  <c r="D9" i="17"/>
  <c r="C9" i="17"/>
  <c r="B9" i="17"/>
  <c r="CL8" i="17"/>
  <c r="CK8" i="17"/>
  <c r="CJ8" i="17"/>
  <c r="CI8" i="17"/>
  <c r="CH8" i="17"/>
  <c r="CG8" i="17"/>
  <c r="CF8" i="17"/>
  <c r="CD8" i="17"/>
  <c r="CC8" i="17"/>
  <c r="CB8" i="17"/>
  <c r="CA8" i="17"/>
  <c r="BZ8" i="17"/>
  <c r="BN8" i="17"/>
  <c r="BM8" i="17"/>
  <c r="BL8" i="17"/>
  <c r="BK8" i="17"/>
  <c r="AR8" i="17"/>
  <c r="AS8" i="17" s="1"/>
  <c r="AT8" i="17" s="1"/>
  <c r="AU8" i="17" s="1"/>
  <c r="AV8" i="17" s="1"/>
  <c r="AW8" i="17" s="1"/>
  <c r="AN8" i="17"/>
  <c r="AM8" i="17"/>
  <c r="AO8" i="17" s="1"/>
  <c r="AL8" i="17"/>
  <c r="AH8" i="17"/>
  <c r="AI8" i="17" s="1"/>
  <c r="AD8" i="17"/>
  <c r="AC8" i="17"/>
  <c r="AB8" i="17"/>
  <c r="AA8" i="17"/>
  <c r="Z8" i="17"/>
  <c r="Y8" i="17"/>
  <c r="X8" i="17"/>
  <c r="W8" i="17"/>
  <c r="V8" i="17"/>
  <c r="CL7" i="17"/>
  <c r="CK7" i="17"/>
  <c r="CJ7" i="17"/>
  <c r="CI7" i="17"/>
  <c r="CH7" i="17"/>
  <c r="CG7" i="17"/>
  <c r="CF7" i="17"/>
  <c r="CE7" i="17"/>
  <c r="CD7" i="17"/>
  <c r="CC7" i="17"/>
  <c r="CB7" i="17"/>
  <c r="CA7" i="17"/>
  <c r="BZ7" i="17"/>
  <c r="BN7" i="17"/>
  <c r="BM7" i="17"/>
  <c r="BL7" i="17"/>
  <c r="BK7" i="17"/>
  <c r="AR7" i="17"/>
  <c r="AS7" i="17" s="1"/>
  <c r="AT7" i="17" s="1"/>
  <c r="AU7" i="17" s="1"/>
  <c r="AV7" i="17" s="1"/>
  <c r="AW7" i="17" s="1"/>
  <c r="AO7" i="17"/>
  <c r="AN7" i="17"/>
  <c r="AM7" i="17"/>
  <c r="AL7" i="17"/>
  <c r="AI7" i="17"/>
  <c r="AH7" i="17"/>
  <c r="AD7" i="17"/>
  <c r="AC7" i="17"/>
  <c r="AB7" i="17"/>
  <c r="AA7" i="17"/>
  <c r="Z7" i="17"/>
  <c r="Y7" i="17"/>
  <c r="X7" i="17"/>
  <c r="W7" i="17"/>
  <c r="V7" i="17"/>
  <c r="CL6" i="17"/>
  <c r="CK6" i="17"/>
  <c r="CJ6" i="17"/>
  <c r="CI6" i="17"/>
  <c r="CH6" i="17"/>
  <c r="CG6" i="17"/>
  <c r="CF6" i="17"/>
  <c r="CD6" i="17"/>
  <c r="CC6" i="17"/>
  <c r="CB6" i="17"/>
  <c r="CA6" i="17"/>
  <c r="BZ6" i="17"/>
  <c r="BN6" i="17"/>
  <c r="BM6" i="17"/>
  <c r="BL6" i="17"/>
  <c r="BK6" i="17"/>
  <c r="AR6" i="17"/>
  <c r="AS6" i="17" s="1"/>
  <c r="AT6" i="17" s="1"/>
  <c r="AU6" i="17" s="1"/>
  <c r="AV6" i="17" s="1"/>
  <c r="AW6" i="17" s="1"/>
  <c r="AO6" i="17"/>
  <c r="AM6" i="17"/>
  <c r="AL6" i="17"/>
  <c r="AN6" i="17" s="1"/>
  <c r="AI6" i="17"/>
  <c r="AH6" i="17"/>
  <c r="AD6" i="17"/>
  <c r="AC6" i="17"/>
  <c r="AB6" i="17"/>
  <c r="AA6" i="17"/>
  <c r="Z6" i="17"/>
  <c r="Y6" i="17"/>
  <c r="X6" i="17"/>
  <c r="W6" i="17"/>
  <c r="V6" i="17"/>
  <c r="CE6" i="17" s="1"/>
  <c r="CL5" i="17"/>
  <c r="CK5" i="17"/>
  <c r="CJ5" i="17"/>
  <c r="CI5" i="17"/>
  <c r="CH5" i="17"/>
  <c r="CG5" i="17"/>
  <c r="CF5" i="17"/>
  <c r="CD5" i="17"/>
  <c r="CC5" i="17"/>
  <c r="CB5" i="17"/>
  <c r="CA5" i="17"/>
  <c r="BZ5" i="17"/>
  <c r="BO5" i="17"/>
  <c r="BN5" i="17"/>
  <c r="BM5" i="17"/>
  <c r="BL5" i="17"/>
  <c r="BK5" i="17"/>
  <c r="AR5" i="17"/>
  <c r="AS5" i="17" s="1"/>
  <c r="AT5" i="17" s="1"/>
  <c r="AU5" i="17" s="1"/>
  <c r="AV5" i="17" s="1"/>
  <c r="AW5" i="17" s="1"/>
  <c r="AN5" i="17"/>
  <c r="AM5" i="17"/>
  <c r="AO5" i="17" s="1"/>
  <c r="AL5" i="17"/>
  <c r="AI5" i="17"/>
  <c r="AH5" i="17"/>
  <c r="AD5" i="17"/>
  <c r="AC5" i="17"/>
  <c r="AB5" i="17"/>
  <c r="AA5" i="17"/>
  <c r="Z5" i="17"/>
  <c r="Y5" i="17"/>
  <c r="X5" i="17"/>
  <c r="W5" i="17"/>
  <c r="V5" i="17"/>
  <c r="CL4" i="17"/>
  <c r="CK4" i="17"/>
  <c r="CJ4" i="17"/>
  <c r="CI4" i="17"/>
  <c r="CH4" i="17"/>
  <c r="CG4" i="17"/>
  <c r="CF4" i="17"/>
  <c r="CD4" i="17"/>
  <c r="CC4" i="17"/>
  <c r="CB4" i="17"/>
  <c r="CA4" i="17"/>
  <c r="BZ4" i="17"/>
  <c r="BN4" i="17"/>
  <c r="BM4" i="17"/>
  <c r="BL4" i="17"/>
  <c r="BK4" i="17"/>
  <c r="AR4" i="17"/>
  <c r="AS4" i="17" s="1"/>
  <c r="AT4" i="17" s="1"/>
  <c r="AU4" i="17" s="1"/>
  <c r="AV4" i="17" s="1"/>
  <c r="AW4" i="17" s="1"/>
  <c r="AM4" i="17"/>
  <c r="AO4" i="17" s="1"/>
  <c r="AL4" i="17"/>
  <c r="AN4" i="17" s="1"/>
  <c r="AH4" i="17"/>
  <c r="AI4" i="17" s="1"/>
  <c r="AD4" i="17"/>
  <c r="AC4" i="17"/>
  <c r="AB4" i="17"/>
  <c r="AA4" i="17"/>
  <c r="Z4" i="17"/>
  <c r="Y4" i="17"/>
  <c r="X4" i="17"/>
  <c r="W4" i="17"/>
  <c r="BV4" i="17" s="1"/>
  <c r="V4" i="17"/>
  <c r="AE3" i="17"/>
  <c r="AD2" i="17"/>
  <c r="AC2" i="17"/>
  <c r="AB2" i="17"/>
  <c r="AA2" i="17"/>
  <c r="Z2" i="17"/>
  <c r="Y2" i="17"/>
  <c r="X2" i="17"/>
  <c r="W1" i="17"/>
  <c r="T1" i="17"/>
  <c r="P1" i="17"/>
  <c r="L1" i="17"/>
  <c r="I1" i="17"/>
  <c r="F1" i="17"/>
  <c r="B1" i="17"/>
  <c r="BI33" i="16"/>
  <c r="BH33" i="16"/>
  <c r="BG33" i="16"/>
  <c r="BF33" i="16"/>
  <c r="BE33" i="16"/>
  <c r="BD33" i="16"/>
  <c r="BC33" i="16"/>
  <c r="BB33" i="16"/>
  <c r="BA33" i="16"/>
  <c r="AZ33" i="16"/>
  <c r="AY33" i="16"/>
  <c r="AX33" i="16"/>
  <c r="AW33" i="16"/>
  <c r="AV33" i="16"/>
  <c r="AU33" i="16"/>
  <c r="AT33" i="16"/>
  <c r="AS33" i="16"/>
  <c r="AR33" i="16"/>
  <c r="AR25" i="16" s="1"/>
  <c r="AS25" i="16" s="1"/>
  <c r="AT25" i="16" s="1"/>
  <c r="BI32" i="16"/>
  <c r="BH32" i="16"/>
  <c r="BG32" i="16"/>
  <c r="BF32" i="16"/>
  <c r="BE32" i="16"/>
  <c r="BD32" i="16"/>
  <c r="BC32" i="16"/>
  <c r="BB32" i="16"/>
  <c r="BA32" i="16"/>
  <c r="AZ32" i="16"/>
  <c r="AY32" i="16"/>
  <c r="AX32" i="16"/>
  <c r="AW32" i="16"/>
  <c r="AV32" i="16"/>
  <c r="AU32" i="16"/>
  <c r="AT32" i="16"/>
  <c r="AS32" i="16"/>
  <c r="AS15" i="16" s="1"/>
  <c r="AT15" i="16" s="1"/>
  <c r="AU15" i="16" s="1"/>
  <c r="AV15" i="16" s="1"/>
  <c r="AR32" i="16"/>
  <c r="BI31" i="16"/>
  <c r="BH31" i="16"/>
  <c r="BG31" i="16"/>
  <c r="BF31" i="16"/>
  <c r="BE31" i="16"/>
  <c r="BD31" i="16"/>
  <c r="BC31" i="16"/>
  <c r="BB31" i="16"/>
  <c r="BA31" i="16"/>
  <c r="AZ31" i="16"/>
  <c r="AY31" i="16"/>
  <c r="AX31" i="16"/>
  <c r="AW31" i="16"/>
  <c r="AV31" i="16"/>
  <c r="AU31" i="16"/>
  <c r="AT31" i="16"/>
  <c r="AS31" i="16"/>
  <c r="AR31" i="16"/>
  <c r="CL26" i="16"/>
  <c r="S151" i="28" s="1"/>
  <c r="CK26" i="16"/>
  <c r="R151" i="28" s="1"/>
  <c r="CJ26" i="16"/>
  <c r="Q151" i="28" s="1"/>
  <c r="CI26" i="16"/>
  <c r="P151" i="28" s="1"/>
  <c r="CH26" i="16"/>
  <c r="O151" i="28" s="1"/>
  <c r="CG26" i="16"/>
  <c r="N151" i="28" s="1"/>
  <c r="CF26" i="16"/>
  <c r="M151" i="28" s="1"/>
  <c r="CD26" i="16"/>
  <c r="CC26" i="16"/>
  <c r="CB26" i="16"/>
  <c r="CA26" i="16"/>
  <c r="BZ26" i="16"/>
  <c r="BN26" i="16"/>
  <c r="BM26" i="16"/>
  <c r="BL26" i="16"/>
  <c r="BK26" i="16"/>
  <c r="AP26" i="16"/>
  <c r="AB151" i="28" s="1"/>
  <c r="AN26" i="16"/>
  <c r="Z151" i="28" s="1"/>
  <c r="AM26" i="16"/>
  <c r="AL26" i="16"/>
  <c r="X151" i="28" s="1"/>
  <c r="AH26" i="16"/>
  <c r="AD26" i="16"/>
  <c r="L151" i="28" s="1"/>
  <c r="AC26" i="16"/>
  <c r="K151" i="28" s="1"/>
  <c r="AB26" i="16"/>
  <c r="J151" i="28" s="1"/>
  <c r="AA26" i="16"/>
  <c r="I151" i="28" s="1"/>
  <c r="Z26" i="16"/>
  <c r="H151" i="28" s="1"/>
  <c r="Y26" i="16"/>
  <c r="G151" i="28" s="1"/>
  <c r="X26" i="16"/>
  <c r="F151" i="28" s="1"/>
  <c r="W26" i="16"/>
  <c r="E151" i="28" s="1"/>
  <c r="V26" i="16"/>
  <c r="D151" i="28" s="1"/>
  <c r="CL25" i="16"/>
  <c r="S150" i="28" s="1"/>
  <c r="CK25" i="16"/>
  <c r="R150" i="28" s="1"/>
  <c r="CJ25" i="16"/>
  <c r="Q150" i="28" s="1"/>
  <c r="CI25" i="16"/>
  <c r="P150" i="28" s="1"/>
  <c r="CH25" i="16"/>
  <c r="O150" i="28" s="1"/>
  <c r="CG25" i="16"/>
  <c r="N150" i="28" s="1"/>
  <c r="CF25" i="16"/>
  <c r="M150" i="28" s="1"/>
  <c r="CD25" i="16"/>
  <c r="CC25" i="16"/>
  <c r="CB25" i="16"/>
  <c r="CA25" i="16"/>
  <c r="BZ25" i="16"/>
  <c r="BN25" i="16"/>
  <c r="BM25" i="16"/>
  <c r="BL25" i="16"/>
  <c r="BK25" i="16"/>
  <c r="AM25" i="16"/>
  <c r="AL25" i="16"/>
  <c r="AH25" i="16"/>
  <c r="AD25" i="16"/>
  <c r="L150" i="28" s="1"/>
  <c r="AC25" i="16"/>
  <c r="K150" i="28" s="1"/>
  <c r="AB25" i="16"/>
  <c r="J150" i="28" s="1"/>
  <c r="AA25" i="16"/>
  <c r="I150" i="28" s="1"/>
  <c r="Z25" i="16"/>
  <c r="H150" i="28" s="1"/>
  <c r="Y25" i="16"/>
  <c r="G150" i="28" s="1"/>
  <c r="X25" i="16"/>
  <c r="F150" i="28" s="1"/>
  <c r="W25" i="16"/>
  <c r="E150" i="28" s="1"/>
  <c r="V25" i="16"/>
  <c r="D150" i="28" s="1"/>
  <c r="CL24" i="16"/>
  <c r="S149" i="28" s="1"/>
  <c r="CK24" i="16"/>
  <c r="R149" i="28" s="1"/>
  <c r="CJ24" i="16"/>
  <c r="Q149" i="28" s="1"/>
  <c r="CI24" i="16"/>
  <c r="P149" i="28" s="1"/>
  <c r="CH24" i="16"/>
  <c r="O149" i="28" s="1"/>
  <c r="CG24" i="16"/>
  <c r="N149" i="28" s="1"/>
  <c r="CF24" i="16"/>
  <c r="M149" i="28" s="1"/>
  <c r="CD24" i="16"/>
  <c r="CC24" i="16"/>
  <c r="CB24" i="16"/>
  <c r="CA24" i="16"/>
  <c r="BZ24" i="16"/>
  <c r="BN24" i="16"/>
  <c r="BM24" i="16"/>
  <c r="BL24" i="16"/>
  <c r="BK24" i="16"/>
  <c r="AR24" i="16"/>
  <c r="AS24" i="16" s="1"/>
  <c r="AT24" i="16" s="1"/>
  <c r="AU24" i="16" s="1"/>
  <c r="AV24" i="16" s="1"/>
  <c r="AW24" i="16" s="1"/>
  <c r="AX24" i="16" s="1"/>
  <c r="AY24" i="16" s="1"/>
  <c r="AZ24" i="16" s="1"/>
  <c r="BA24" i="16" s="1"/>
  <c r="BB24" i="16" s="1"/>
  <c r="BC24" i="16" s="1"/>
  <c r="BD24" i="16" s="1"/>
  <c r="AM24" i="16"/>
  <c r="Y149" i="28" s="1"/>
  <c r="AL24" i="16"/>
  <c r="AH24" i="16"/>
  <c r="AD24" i="16"/>
  <c r="L149" i="28" s="1"/>
  <c r="AC24" i="16"/>
  <c r="K149" i="28" s="1"/>
  <c r="AB24" i="16"/>
  <c r="J149" i="28" s="1"/>
  <c r="AA24" i="16"/>
  <c r="I149" i="28" s="1"/>
  <c r="Z24" i="16"/>
  <c r="H149" i="28" s="1"/>
  <c r="Y24" i="16"/>
  <c r="G149" i="28" s="1"/>
  <c r="X24" i="16"/>
  <c r="F149" i="28" s="1"/>
  <c r="W24" i="16"/>
  <c r="E149" i="28" s="1"/>
  <c r="V24" i="16"/>
  <c r="D149" i="28" s="1"/>
  <c r="CL23" i="16"/>
  <c r="S148" i="28" s="1"/>
  <c r="CK23" i="16"/>
  <c r="R148" i="28" s="1"/>
  <c r="CJ23" i="16"/>
  <c r="Q148" i="28" s="1"/>
  <c r="CI23" i="16"/>
  <c r="P148" i="28" s="1"/>
  <c r="CH23" i="16"/>
  <c r="O148" i="28" s="1"/>
  <c r="CG23" i="16"/>
  <c r="N148" i="28" s="1"/>
  <c r="CF23" i="16"/>
  <c r="M148" i="28" s="1"/>
  <c r="CD23" i="16"/>
  <c r="CC23" i="16"/>
  <c r="CB23" i="16"/>
  <c r="CA23" i="16"/>
  <c r="BZ23" i="16"/>
  <c r="BN23" i="16"/>
  <c r="BM23" i="16"/>
  <c r="BL23" i="16"/>
  <c r="BK23" i="16"/>
  <c r="AN23" i="16"/>
  <c r="Z148" i="28" s="1"/>
  <c r="AM23" i="16"/>
  <c r="AL23" i="16"/>
  <c r="X148" i="28" s="1"/>
  <c r="AH23" i="16"/>
  <c r="T148" i="28" s="1"/>
  <c r="AD23" i="16"/>
  <c r="L148" i="28" s="1"/>
  <c r="AC23" i="16"/>
  <c r="K148" i="28" s="1"/>
  <c r="AB23" i="16"/>
  <c r="J148" i="28" s="1"/>
  <c r="AA23" i="16"/>
  <c r="I148" i="28" s="1"/>
  <c r="Z23" i="16"/>
  <c r="H148" i="28" s="1"/>
  <c r="Y23" i="16"/>
  <c r="G148" i="28" s="1"/>
  <c r="X23" i="16"/>
  <c r="F148" i="28" s="1"/>
  <c r="W23" i="16"/>
  <c r="E148" i="28" s="1"/>
  <c r="V23" i="16"/>
  <c r="AP23" i="16" s="1"/>
  <c r="AB148" i="28" s="1"/>
  <c r="CL22" i="16"/>
  <c r="S147" i="28" s="1"/>
  <c r="CK22" i="16"/>
  <c r="R147" i="28" s="1"/>
  <c r="CJ22" i="16"/>
  <c r="Q147" i="28" s="1"/>
  <c r="CI22" i="16"/>
  <c r="P147" i="28" s="1"/>
  <c r="CH22" i="16"/>
  <c r="O147" i="28" s="1"/>
  <c r="CG22" i="16"/>
  <c r="N147" i="28" s="1"/>
  <c r="CF22" i="16"/>
  <c r="M147" i="28" s="1"/>
  <c r="CD22" i="16"/>
  <c r="CC22" i="16"/>
  <c r="CB22" i="16"/>
  <c r="CA22" i="16"/>
  <c r="BZ22" i="16"/>
  <c r="BN22" i="16"/>
  <c r="BM22" i="16"/>
  <c r="BL22" i="16"/>
  <c r="BK22" i="16"/>
  <c r="AP22" i="16"/>
  <c r="AB147" i="28" s="1"/>
  <c r="AM22" i="16"/>
  <c r="AL22" i="16"/>
  <c r="AH22" i="16"/>
  <c r="AD22" i="16"/>
  <c r="L147" i="28" s="1"/>
  <c r="AC22" i="16"/>
  <c r="K147" i="28" s="1"/>
  <c r="AB22" i="16"/>
  <c r="J147" i="28" s="1"/>
  <c r="AA22" i="16"/>
  <c r="I147" i="28" s="1"/>
  <c r="Z22" i="16"/>
  <c r="H147" i="28" s="1"/>
  <c r="Y22" i="16"/>
  <c r="G147" i="28" s="1"/>
  <c r="X22" i="16"/>
  <c r="F147" i="28" s="1"/>
  <c r="W22" i="16"/>
  <c r="E147" i="28" s="1"/>
  <c r="V22" i="16"/>
  <c r="U18" i="16"/>
  <c r="T18" i="16"/>
  <c r="S18" i="16"/>
  <c r="R18" i="16"/>
  <c r="Q18" i="16"/>
  <c r="P18" i="16"/>
  <c r="O18" i="16"/>
  <c r="N18" i="16"/>
  <c r="M18" i="16"/>
  <c r="L18" i="16"/>
  <c r="K18" i="16"/>
  <c r="J18" i="16"/>
  <c r="I18" i="16"/>
  <c r="H18" i="16"/>
  <c r="G18" i="16"/>
  <c r="F18" i="16"/>
  <c r="E18" i="16"/>
  <c r="D18" i="16"/>
  <c r="C18" i="16"/>
  <c r="BO14" i="16" s="1"/>
  <c r="B18" i="16"/>
  <c r="CL17" i="16"/>
  <c r="CK17" i="16"/>
  <c r="CJ17" i="16"/>
  <c r="CI17" i="16"/>
  <c r="CH17" i="16"/>
  <c r="CG17" i="16"/>
  <c r="CF17" i="16"/>
  <c r="CD17" i="16"/>
  <c r="CC17" i="16"/>
  <c r="CB17" i="16"/>
  <c r="CA17" i="16"/>
  <c r="BZ17" i="16"/>
  <c r="BN17" i="16"/>
  <c r="BM17" i="16"/>
  <c r="BL17" i="16"/>
  <c r="BK17" i="16"/>
  <c r="AR17" i="16"/>
  <c r="AP17" i="16"/>
  <c r="AM17" i="16"/>
  <c r="AO17" i="16" s="1"/>
  <c r="AL17" i="16"/>
  <c r="AN17" i="16" s="1"/>
  <c r="AH17" i="16"/>
  <c r="AI17" i="16" s="1"/>
  <c r="AD17" i="16"/>
  <c r="AC17" i="16"/>
  <c r="AB17" i="16"/>
  <c r="AA17" i="16"/>
  <c r="Z17" i="16"/>
  <c r="Y17" i="16"/>
  <c r="X17" i="16"/>
  <c r="W17" i="16"/>
  <c r="V17" i="16"/>
  <c r="CL16" i="16"/>
  <c r="CK16" i="16"/>
  <c r="CJ16" i="16"/>
  <c r="CI16" i="16"/>
  <c r="CH16" i="16"/>
  <c r="CG16" i="16"/>
  <c r="CF16" i="16"/>
  <c r="CD16" i="16"/>
  <c r="CC16" i="16"/>
  <c r="CB16" i="16"/>
  <c r="CA16" i="16"/>
  <c r="BZ16" i="16"/>
  <c r="BN16" i="16"/>
  <c r="BM16" i="16"/>
  <c r="BL16" i="16"/>
  <c r="BK16" i="16"/>
  <c r="AR16" i="16"/>
  <c r="AP16" i="16"/>
  <c r="AM16" i="16"/>
  <c r="AO16" i="16" s="1"/>
  <c r="AL16" i="16"/>
  <c r="AN16" i="16" s="1"/>
  <c r="AI16" i="16"/>
  <c r="AH16" i="16"/>
  <c r="AD16" i="16"/>
  <c r="AC16" i="16"/>
  <c r="AB16" i="16"/>
  <c r="AA16" i="16"/>
  <c r="Z16" i="16"/>
  <c r="Y16" i="16"/>
  <c r="X16" i="16"/>
  <c r="W16" i="16"/>
  <c r="V16" i="16"/>
  <c r="CL15" i="16"/>
  <c r="CK15" i="16"/>
  <c r="CJ15" i="16"/>
  <c r="CI15" i="16"/>
  <c r="CH15" i="16"/>
  <c r="CG15" i="16"/>
  <c r="CF15" i="16"/>
  <c r="CD15" i="16"/>
  <c r="CC15" i="16"/>
  <c r="CB15" i="16"/>
  <c r="CA15" i="16"/>
  <c r="BZ15" i="16"/>
  <c r="BN15" i="16"/>
  <c r="BM15" i="16"/>
  <c r="BL15" i="16"/>
  <c r="BK15" i="16"/>
  <c r="AR15" i="16"/>
  <c r="AP15" i="16"/>
  <c r="AM15" i="16"/>
  <c r="AO15" i="16" s="1"/>
  <c r="AL15" i="16"/>
  <c r="AN15" i="16" s="1"/>
  <c r="AH15" i="16"/>
  <c r="AI15" i="16" s="1"/>
  <c r="AD15" i="16"/>
  <c r="AC15" i="16"/>
  <c r="AB15" i="16"/>
  <c r="AA15" i="16"/>
  <c r="Z15" i="16"/>
  <c r="Y15" i="16"/>
  <c r="X15" i="16"/>
  <c r="W15" i="16"/>
  <c r="V15" i="16"/>
  <c r="CL14" i="16"/>
  <c r="CK14" i="16"/>
  <c r="CJ14" i="16"/>
  <c r="CI14" i="16"/>
  <c r="CH14" i="16"/>
  <c r="CG14" i="16"/>
  <c r="CF14" i="16"/>
  <c r="CD14" i="16"/>
  <c r="CC14" i="16"/>
  <c r="CB14" i="16"/>
  <c r="CA14" i="16"/>
  <c r="BZ14" i="16"/>
  <c r="BW14" i="16"/>
  <c r="BN14" i="16"/>
  <c r="BM14" i="16"/>
  <c r="BL14" i="16"/>
  <c r="BK14" i="16"/>
  <c r="AR14" i="16"/>
  <c r="AS14" i="16" s="1"/>
  <c r="AT14" i="16" s="1"/>
  <c r="AU14" i="16" s="1"/>
  <c r="AN14" i="16"/>
  <c r="AM14" i="16"/>
  <c r="AO14" i="16" s="1"/>
  <c r="AL14" i="16"/>
  <c r="AI14" i="16"/>
  <c r="AH14" i="16"/>
  <c r="AD14" i="16"/>
  <c r="AC14" i="16"/>
  <c r="AB14" i="16"/>
  <c r="AA14" i="16"/>
  <c r="Z14" i="16"/>
  <c r="Y14" i="16"/>
  <c r="X14" i="16"/>
  <c r="W14" i="16"/>
  <c r="V14" i="16"/>
  <c r="CL13" i="16"/>
  <c r="CK13" i="16"/>
  <c r="CJ13" i="16"/>
  <c r="CI13" i="16"/>
  <c r="CH13" i="16"/>
  <c r="CG13" i="16"/>
  <c r="CF13" i="16"/>
  <c r="CD13" i="16"/>
  <c r="CC13" i="16"/>
  <c r="CB13" i="16"/>
  <c r="CA13" i="16"/>
  <c r="BZ13" i="16"/>
  <c r="BN13" i="16"/>
  <c r="BM13" i="16"/>
  <c r="BL13" i="16"/>
  <c r="BK13" i="16"/>
  <c r="AR13" i="16"/>
  <c r="AN13" i="16"/>
  <c r="AM13" i="16"/>
  <c r="AO13" i="16" s="1"/>
  <c r="AL13" i="16"/>
  <c r="AH13" i="16"/>
  <c r="AI13" i="16" s="1"/>
  <c r="AD13" i="16"/>
  <c r="AC13" i="16"/>
  <c r="AB13" i="16"/>
  <c r="AA13" i="16"/>
  <c r="Z13" i="16"/>
  <c r="Y13" i="16"/>
  <c r="X13" i="16"/>
  <c r="W13" i="16"/>
  <c r="BV13" i="16" s="1"/>
  <c r="V13" i="16"/>
  <c r="AP13" i="16" s="1"/>
  <c r="U9" i="16"/>
  <c r="T9" i="16"/>
  <c r="S9" i="16"/>
  <c r="R9" i="16"/>
  <c r="Q9" i="16"/>
  <c r="P9" i="16"/>
  <c r="O9" i="16"/>
  <c r="N9" i="16"/>
  <c r="M9" i="16"/>
  <c r="L9" i="16"/>
  <c r="K9" i="16"/>
  <c r="J9" i="16"/>
  <c r="I9" i="16"/>
  <c r="H9" i="16"/>
  <c r="G9" i="16"/>
  <c r="F9" i="16"/>
  <c r="E9" i="16"/>
  <c r="D9" i="16"/>
  <c r="C9" i="16"/>
  <c r="B9" i="16"/>
  <c r="CL8" i="16"/>
  <c r="CK8" i="16"/>
  <c r="CJ8" i="16"/>
  <c r="CI8" i="16"/>
  <c r="CH8" i="16"/>
  <c r="CG8" i="16"/>
  <c r="CF8" i="16"/>
  <c r="CE8" i="16"/>
  <c r="CD8" i="16"/>
  <c r="CC8" i="16"/>
  <c r="CB8" i="16"/>
  <c r="CA8" i="16"/>
  <c r="BZ8" i="16"/>
  <c r="BN8" i="16"/>
  <c r="BM8" i="16"/>
  <c r="BL8" i="16"/>
  <c r="BK8" i="16"/>
  <c r="AR8" i="16"/>
  <c r="AS8" i="16" s="1"/>
  <c r="AT8" i="16" s="1"/>
  <c r="AU8" i="16" s="1"/>
  <c r="AV8" i="16" s="1"/>
  <c r="AW8" i="16" s="1"/>
  <c r="AX8" i="16" s="1"/>
  <c r="AM8" i="16"/>
  <c r="AO8" i="16" s="1"/>
  <c r="AL8" i="16"/>
  <c r="AN8" i="16" s="1"/>
  <c r="AH8" i="16"/>
  <c r="AI8" i="16" s="1"/>
  <c r="AD8" i="16"/>
  <c r="AC8" i="16"/>
  <c r="AB8" i="16"/>
  <c r="AA8" i="16"/>
  <c r="Z8" i="16"/>
  <c r="Y8" i="16"/>
  <c r="X8" i="16"/>
  <c r="W8" i="16"/>
  <c r="V8" i="16"/>
  <c r="CL7" i="16"/>
  <c r="CK7" i="16"/>
  <c r="CJ7" i="16"/>
  <c r="CI7" i="16"/>
  <c r="CH7" i="16"/>
  <c r="CG7" i="16"/>
  <c r="CF7" i="16"/>
  <c r="CD7" i="16"/>
  <c r="CC7" i="16"/>
  <c r="CB7" i="16"/>
  <c r="CA7" i="16"/>
  <c r="BZ7" i="16"/>
  <c r="BN7" i="16"/>
  <c r="BM7" i="16"/>
  <c r="BL7" i="16"/>
  <c r="BK7" i="16"/>
  <c r="AR7" i="16"/>
  <c r="AS7" i="16" s="1"/>
  <c r="AT7" i="16" s="1"/>
  <c r="AU7" i="16" s="1"/>
  <c r="AV7" i="16" s="1"/>
  <c r="AW7" i="16" s="1"/>
  <c r="AX7" i="16" s="1"/>
  <c r="AO7" i="16"/>
  <c r="AM7" i="16"/>
  <c r="AL7" i="16"/>
  <c r="AN7" i="16" s="1"/>
  <c r="AI7" i="16"/>
  <c r="AH7" i="16"/>
  <c r="AD7" i="16"/>
  <c r="AC7" i="16"/>
  <c r="AB7" i="16"/>
  <c r="AA7" i="16"/>
  <c r="Z7" i="16"/>
  <c r="Y7" i="16"/>
  <c r="X7" i="16"/>
  <c r="W7" i="16"/>
  <c r="V7" i="16"/>
  <c r="CL6" i="16"/>
  <c r="CK6" i="16"/>
  <c r="CJ6" i="16"/>
  <c r="CI6" i="16"/>
  <c r="CH6" i="16"/>
  <c r="CG6" i="16"/>
  <c r="CF6" i="16"/>
  <c r="CD6" i="16"/>
  <c r="CC6" i="16"/>
  <c r="CB6" i="16"/>
  <c r="CA6" i="16"/>
  <c r="BZ6" i="16"/>
  <c r="BN6" i="16"/>
  <c r="BM6" i="16"/>
  <c r="BL6" i="16"/>
  <c r="BK6" i="16"/>
  <c r="AR6" i="16"/>
  <c r="AS6" i="16" s="1"/>
  <c r="AT6" i="16" s="1"/>
  <c r="AU6" i="16" s="1"/>
  <c r="AV6" i="16" s="1"/>
  <c r="AW6" i="16" s="1"/>
  <c r="AX6" i="16" s="1"/>
  <c r="AM6" i="16"/>
  <c r="AO6" i="16" s="1"/>
  <c r="AL6" i="16"/>
  <c r="AN6" i="16" s="1"/>
  <c r="AI6" i="16"/>
  <c r="AH6" i="16"/>
  <c r="AD6" i="16"/>
  <c r="AC6" i="16"/>
  <c r="AB6" i="16"/>
  <c r="AA6" i="16"/>
  <c r="Z6" i="16"/>
  <c r="Y6" i="16"/>
  <c r="X6" i="16"/>
  <c r="W6" i="16"/>
  <c r="V6" i="16"/>
  <c r="CL5" i="16"/>
  <c r="CK5" i="16"/>
  <c r="CJ5" i="16"/>
  <c r="CI5" i="16"/>
  <c r="CH5" i="16"/>
  <c r="CG5" i="16"/>
  <c r="CF5" i="16"/>
  <c r="CD5" i="16"/>
  <c r="CC5" i="16"/>
  <c r="CB5" i="16"/>
  <c r="CA5" i="16"/>
  <c r="BZ5" i="16"/>
  <c r="BN5" i="16"/>
  <c r="BM5" i="16"/>
  <c r="BL5" i="16"/>
  <c r="BK5" i="16"/>
  <c r="AX5" i="16"/>
  <c r="AR5" i="16"/>
  <c r="AS5" i="16" s="1"/>
  <c r="AT5" i="16" s="1"/>
  <c r="AU5" i="16" s="1"/>
  <c r="AV5" i="16" s="1"/>
  <c r="AW5" i="16" s="1"/>
  <c r="AM5" i="16"/>
  <c r="AO5" i="16" s="1"/>
  <c r="AL5" i="16"/>
  <c r="AN5" i="16" s="1"/>
  <c r="AH5" i="16"/>
  <c r="AI5" i="16" s="1"/>
  <c r="AD5" i="16"/>
  <c r="AC5" i="16"/>
  <c r="AB5" i="16"/>
  <c r="AA5" i="16"/>
  <c r="Z5" i="16"/>
  <c r="Y5" i="16"/>
  <c r="X5" i="16"/>
  <c r="W5" i="16"/>
  <c r="V5" i="16"/>
  <c r="CE5" i="16" s="1"/>
  <c r="CL4" i="16"/>
  <c r="CK4" i="16"/>
  <c r="CJ4" i="16"/>
  <c r="CI4" i="16"/>
  <c r="CH4" i="16"/>
  <c r="CG4" i="16"/>
  <c r="CF4" i="16"/>
  <c r="CD4" i="16"/>
  <c r="CC4" i="16"/>
  <c r="CB4" i="16"/>
  <c r="CA4" i="16"/>
  <c r="BZ4" i="16"/>
  <c r="BW4" i="16"/>
  <c r="BQ4" i="16"/>
  <c r="BN4" i="16"/>
  <c r="BM4" i="16"/>
  <c r="BL4" i="16"/>
  <c r="BK4" i="16"/>
  <c r="AR4" i="16"/>
  <c r="AS4" i="16" s="1"/>
  <c r="AT4" i="16" s="1"/>
  <c r="AU4" i="16" s="1"/>
  <c r="AV4" i="16" s="1"/>
  <c r="AW4" i="16" s="1"/>
  <c r="AX4" i="16" s="1"/>
  <c r="AN4" i="16"/>
  <c r="AM4" i="16"/>
  <c r="AO4" i="16" s="1"/>
  <c r="AL4" i="16"/>
  <c r="AI4" i="16"/>
  <c r="AH4" i="16"/>
  <c r="AD4" i="16"/>
  <c r="AC4" i="16"/>
  <c r="AB4" i="16"/>
  <c r="AA4" i="16"/>
  <c r="Z4" i="16"/>
  <c r="Y4" i="16"/>
  <c r="X4" i="16"/>
  <c r="W4" i="16"/>
  <c r="BT4" i="16" s="1"/>
  <c r="V4" i="16"/>
  <c r="AE3" i="16"/>
  <c r="AD2" i="16"/>
  <c r="AC2" i="16"/>
  <c r="AB2" i="16"/>
  <c r="AA2" i="16"/>
  <c r="Z2" i="16"/>
  <c r="Y2" i="16"/>
  <c r="X2" i="16"/>
  <c r="W1" i="16"/>
  <c r="T1" i="16"/>
  <c r="P1" i="16"/>
  <c r="L1" i="16"/>
  <c r="I1" i="16"/>
  <c r="F1" i="16"/>
  <c r="B1" i="16"/>
  <c r="BI33" i="15"/>
  <c r="BH33" i="15"/>
  <c r="BG33" i="15"/>
  <c r="BF33" i="15"/>
  <c r="BE33" i="15"/>
  <c r="BD33" i="15"/>
  <c r="BC33" i="15"/>
  <c r="BB33" i="15"/>
  <c r="BA33" i="15"/>
  <c r="AZ33" i="15"/>
  <c r="AY33" i="15"/>
  <c r="AX33" i="15"/>
  <c r="AW33" i="15"/>
  <c r="AV33" i="15"/>
  <c r="AU33" i="15"/>
  <c r="AT33" i="15"/>
  <c r="AS33" i="15"/>
  <c r="AR33" i="15"/>
  <c r="AR22" i="15" s="1"/>
  <c r="AS22" i="15" s="1"/>
  <c r="AT22" i="15" s="1"/>
  <c r="BI32" i="15"/>
  <c r="BH32" i="15"/>
  <c r="BG32" i="15"/>
  <c r="BF32" i="15"/>
  <c r="BE32" i="15"/>
  <c r="BD32" i="15"/>
  <c r="BC32" i="15"/>
  <c r="BB32" i="15"/>
  <c r="BA32" i="15"/>
  <c r="AZ32" i="15"/>
  <c r="AY32" i="15"/>
  <c r="AX32" i="15"/>
  <c r="AW32" i="15"/>
  <c r="AV32" i="15"/>
  <c r="AU32" i="15"/>
  <c r="AT32" i="15"/>
  <c r="AS32" i="15"/>
  <c r="AR32" i="15"/>
  <c r="AR16" i="15" s="1"/>
  <c r="AS16" i="15" s="1"/>
  <c r="AT16" i="15" s="1"/>
  <c r="AU16" i="15" s="1"/>
  <c r="AV16" i="15" s="1"/>
  <c r="BI31" i="15"/>
  <c r="BH31" i="15"/>
  <c r="BG31" i="15"/>
  <c r="BF31" i="15"/>
  <c r="BE31" i="15"/>
  <c r="BD31" i="15"/>
  <c r="BC31" i="15"/>
  <c r="BB31" i="15"/>
  <c r="BA31" i="15"/>
  <c r="AZ31" i="15"/>
  <c r="AY31" i="15"/>
  <c r="AX31" i="15"/>
  <c r="AW31" i="15"/>
  <c r="AV31" i="15"/>
  <c r="AU31" i="15"/>
  <c r="AT31" i="15"/>
  <c r="AS31" i="15"/>
  <c r="AR31" i="15"/>
  <c r="AR4" i="15" s="1"/>
  <c r="AS4" i="15" s="1"/>
  <c r="AT4" i="15" s="1"/>
  <c r="AU4" i="15" s="1"/>
  <c r="AV4" i="15" s="1"/>
  <c r="AW4" i="15" s="1"/>
  <c r="AX4" i="15" s="1"/>
  <c r="CL26" i="15"/>
  <c r="S136" i="28" s="1"/>
  <c r="CK26" i="15"/>
  <c r="R136" i="28" s="1"/>
  <c r="CJ26" i="15"/>
  <c r="Q136" i="28" s="1"/>
  <c r="CI26" i="15"/>
  <c r="P136" i="28" s="1"/>
  <c r="CH26" i="15"/>
  <c r="O136" i="28" s="1"/>
  <c r="CG26" i="15"/>
  <c r="N136" i="28" s="1"/>
  <c r="CF26" i="15"/>
  <c r="M136" i="28" s="1"/>
  <c r="CD26" i="15"/>
  <c r="CC26" i="15"/>
  <c r="CB26" i="15"/>
  <c r="CA26" i="15"/>
  <c r="BZ26" i="15"/>
  <c r="BN26" i="15"/>
  <c r="BM26" i="15"/>
  <c r="BL26" i="15"/>
  <c r="BK26" i="15"/>
  <c r="AN26" i="15"/>
  <c r="Z136" i="28" s="1"/>
  <c r="AM26" i="15"/>
  <c r="AL26" i="15"/>
  <c r="X136" i="28" s="1"/>
  <c r="AH26" i="15"/>
  <c r="T136" i="28" s="1"/>
  <c r="AD26" i="15"/>
  <c r="L136" i="28" s="1"/>
  <c r="AC26" i="15"/>
  <c r="K136" i="28" s="1"/>
  <c r="AB26" i="15"/>
  <c r="J136" i="28" s="1"/>
  <c r="AA26" i="15"/>
  <c r="I136" i="28" s="1"/>
  <c r="Z26" i="15"/>
  <c r="H136" i="28" s="1"/>
  <c r="Y26" i="15"/>
  <c r="G136" i="28" s="1"/>
  <c r="X26" i="15"/>
  <c r="F136" i="28" s="1"/>
  <c r="W26" i="15"/>
  <c r="E136" i="28" s="1"/>
  <c r="V26" i="15"/>
  <c r="D136" i="28" s="1"/>
  <c r="CL25" i="15"/>
  <c r="S135" i="28" s="1"/>
  <c r="CK25" i="15"/>
  <c r="R135" i="28" s="1"/>
  <c r="CJ25" i="15"/>
  <c r="Q135" i="28" s="1"/>
  <c r="CI25" i="15"/>
  <c r="P135" i="28" s="1"/>
  <c r="CH25" i="15"/>
  <c r="O135" i="28" s="1"/>
  <c r="CG25" i="15"/>
  <c r="N135" i="28" s="1"/>
  <c r="CF25" i="15"/>
  <c r="M135" i="28" s="1"/>
  <c r="CD25" i="15"/>
  <c r="CC25" i="15"/>
  <c r="CB25" i="15"/>
  <c r="CA25" i="15"/>
  <c r="BZ25" i="15"/>
  <c r="BN25" i="15"/>
  <c r="BM25" i="15"/>
  <c r="BL25" i="15"/>
  <c r="BK25" i="15"/>
  <c r="AM25" i="15"/>
  <c r="AL25" i="15"/>
  <c r="AH25" i="15"/>
  <c r="AD25" i="15"/>
  <c r="L135" i="28" s="1"/>
  <c r="AC25" i="15"/>
  <c r="K135" i="28" s="1"/>
  <c r="AB25" i="15"/>
  <c r="J135" i="28" s="1"/>
  <c r="AA25" i="15"/>
  <c r="I135" i="28" s="1"/>
  <c r="Z25" i="15"/>
  <c r="H135" i="28" s="1"/>
  <c r="Y25" i="15"/>
  <c r="G135" i="28" s="1"/>
  <c r="X25" i="15"/>
  <c r="F135" i="28" s="1"/>
  <c r="W25" i="15"/>
  <c r="E135" i="28" s="1"/>
  <c r="V25" i="15"/>
  <c r="D135" i="28" s="1"/>
  <c r="CL24" i="15"/>
  <c r="S134" i="28" s="1"/>
  <c r="CK24" i="15"/>
  <c r="R134" i="28" s="1"/>
  <c r="CJ24" i="15"/>
  <c r="Q134" i="28" s="1"/>
  <c r="CI24" i="15"/>
  <c r="P134" i="28" s="1"/>
  <c r="CH24" i="15"/>
  <c r="O134" i="28" s="1"/>
  <c r="CG24" i="15"/>
  <c r="N134" i="28" s="1"/>
  <c r="CF24" i="15"/>
  <c r="M134" i="28" s="1"/>
  <c r="CD24" i="15"/>
  <c r="CC24" i="15"/>
  <c r="CB24" i="15"/>
  <c r="CA24" i="15"/>
  <c r="BZ24" i="15"/>
  <c r="BN24" i="15"/>
  <c r="BM24" i="15"/>
  <c r="BL24" i="15"/>
  <c r="BK24" i="15"/>
  <c r="AM24" i="15"/>
  <c r="Y134" i="28" s="1"/>
  <c r="AL24" i="15"/>
  <c r="AH24" i="15"/>
  <c r="AD24" i="15"/>
  <c r="L134" i="28" s="1"/>
  <c r="AC24" i="15"/>
  <c r="K134" i="28" s="1"/>
  <c r="AB24" i="15"/>
  <c r="J134" i="28" s="1"/>
  <c r="AA24" i="15"/>
  <c r="I134" i="28" s="1"/>
  <c r="Z24" i="15"/>
  <c r="H134" i="28" s="1"/>
  <c r="Y24" i="15"/>
  <c r="G134" i="28" s="1"/>
  <c r="X24" i="15"/>
  <c r="F134" i="28" s="1"/>
  <c r="W24" i="15"/>
  <c r="E134" i="28" s="1"/>
  <c r="V24" i="15"/>
  <c r="D134" i="28" s="1"/>
  <c r="CL23" i="15"/>
  <c r="S133" i="28" s="1"/>
  <c r="CK23" i="15"/>
  <c r="R133" i="28" s="1"/>
  <c r="CJ23" i="15"/>
  <c r="Q133" i="28" s="1"/>
  <c r="CI23" i="15"/>
  <c r="P133" i="28" s="1"/>
  <c r="CH23" i="15"/>
  <c r="O133" i="28" s="1"/>
  <c r="CG23" i="15"/>
  <c r="N133" i="28" s="1"/>
  <c r="CF23" i="15"/>
  <c r="M133" i="28" s="1"/>
  <c r="CD23" i="15"/>
  <c r="CC23" i="15"/>
  <c r="CB23" i="15"/>
  <c r="CA23" i="15"/>
  <c r="BZ23" i="15"/>
  <c r="BN23" i="15"/>
  <c r="BM23" i="15"/>
  <c r="BL23" i="15"/>
  <c r="BK23" i="15"/>
  <c r="AM23" i="15"/>
  <c r="AL23" i="15"/>
  <c r="X133" i="28" s="1"/>
  <c r="AH23" i="15"/>
  <c r="AD23" i="15"/>
  <c r="L133" i="28" s="1"/>
  <c r="AC23" i="15"/>
  <c r="K133" i="28" s="1"/>
  <c r="AB23" i="15"/>
  <c r="J133" i="28" s="1"/>
  <c r="AA23" i="15"/>
  <c r="I133" i="28" s="1"/>
  <c r="Z23" i="15"/>
  <c r="H133" i="28" s="1"/>
  <c r="Y23" i="15"/>
  <c r="G133" i="28" s="1"/>
  <c r="X23" i="15"/>
  <c r="F133" i="28" s="1"/>
  <c r="W23" i="15"/>
  <c r="E133" i="28" s="1"/>
  <c r="V23" i="15"/>
  <c r="D133" i="28" s="1"/>
  <c r="CL22" i="15"/>
  <c r="S132" i="28" s="1"/>
  <c r="CK22" i="15"/>
  <c r="R132" i="28" s="1"/>
  <c r="CJ22" i="15"/>
  <c r="Q132" i="28" s="1"/>
  <c r="CI22" i="15"/>
  <c r="P132" i="28" s="1"/>
  <c r="CH22" i="15"/>
  <c r="O132" i="28" s="1"/>
  <c r="CG22" i="15"/>
  <c r="N132" i="28" s="1"/>
  <c r="CF22" i="15"/>
  <c r="M132" i="28" s="1"/>
  <c r="CD22" i="15"/>
  <c r="CC22" i="15"/>
  <c r="CB22" i="15"/>
  <c r="CA22" i="15"/>
  <c r="BZ22" i="15"/>
  <c r="BN22" i="15"/>
  <c r="BM22" i="15"/>
  <c r="BL22" i="15"/>
  <c r="BK22" i="15"/>
  <c r="AM22" i="15"/>
  <c r="AL22" i="15"/>
  <c r="X132" i="28" s="1"/>
  <c r="AI22" i="15"/>
  <c r="U132" i="28" s="1"/>
  <c r="AH22" i="15"/>
  <c r="T132" i="28" s="1"/>
  <c r="AD22" i="15"/>
  <c r="L132" i="28" s="1"/>
  <c r="AC22" i="15"/>
  <c r="K132" i="28" s="1"/>
  <c r="AB22" i="15"/>
  <c r="J132" i="28" s="1"/>
  <c r="AA22" i="15"/>
  <c r="I132" i="28" s="1"/>
  <c r="Z22" i="15"/>
  <c r="H132" i="28" s="1"/>
  <c r="Y22" i="15"/>
  <c r="G132" i="28" s="1"/>
  <c r="X22" i="15"/>
  <c r="F132" i="28" s="1"/>
  <c r="W22" i="15"/>
  <c r="E132" i="28" s="1"/>
  <c r="V22" i="15"/>
  <c r="BJ33" i="15" s="1"/>
  <c r="U18" i="15"/>
  <c r="T18" i="15"/>
  <c r="S18" i="15"/>
  <c r="R18" i="15"/>
  <c r="Q18" i="15"/>
  <c r="P18" i="15"/>
  <c r="O18" i="15"/>
  <c r="N18" i="15"/>
  <c r="M18" i="15"/>
  <c r="L18" i="15"/>
  <c r="K18" i="15"/>
  <c r="J18" i="15"/>
  <c r="I18" i="15"/>
  <c r="H18" i="15"/>
  <c r="G18" i="15"/>
  <c r="F18" i="15"/>
  <c r="E18" i="15"/>
  <c r="D18" i="15"/>
  <c r="BO14" i="15" s="1"/>
  <c r="C18" i="15"/>
  <c r="B18" i="15"/>
  <c r="CL17" i="15"/>
  <c r="CK17" i="15"/>
  <c r="CJ17" i="15"/>
  <c r="CI17" i="15"/>
  <c r="CH17" i="15"/>
  <c r="CG17" i="15"/>
  <c r="CF17" i="15"/>
  <c r="CD17" i="15"/>
  <c r="CC17" i="15"/>
  <c r="CB17" i="15"/>
  <c r="CA17" i="15"/>
  <c r="BZ17" i="15"/>
  <c r="BN17" i="15"/>
  <c r="BM17" i="15"/>
  <c r="BL17" i="15"/>
  <c r="BK17" i="15"/>
  <c r="AM17" i="15"/>
  <c r="AO17" i="15" s="1"/>
  <c r="AL17" i="15"/>
  <c r="AN17" i="15" s="1"/>
  <c r="AH17" i="15"/>
  <c r="AI17" i="15" s="1"/>
  <c r="AD17" i="15"/>
  <c r="AC17" i="15"/>
  <c r="AB17" i="15"/>
  <c r="AA17" i="15"/>
  <c r="Z17" i="15"/>
  <c r="Y17" i="15"/>
  <c r="X17" i="15"/>
  <c r="W17" i="15"/>
  <c r="V17" i="15"/>
  <c r="AP17" i="15" s="1"/>
  <c r="CL16" i="15"/>
  <c r="CK16" i="15"/>
  <c r="CJ16" i="15"/>
  <c r="CI16" i="15"/>
  <c r="CH16" i="15"/>
  <c r="CG16" i="15"/>
  <c r="CF16" i="15"/>
  <c r="CD16" i="15"/>
  <c r="CC16" i="15"/>
  <c r="CB16" i="15"/>
  <c r="CA16" i="15"/>
  <c r="BZ16" i="15"/>
  <c r="BN16" i="15"/>
  <c r="BM16" i="15"/>
  <c r="BL16" i="15"/>
  <c r="BK16" i="15"/>
  <c r="AM16" i="15"/>
  <c r="AO16" i="15" s="1"/>
  <c r="AL16" i="15"/>
  <c r="AN16" i="15" s="1"/>
  <c r="AI16" i="15"/>
  <c r="AH16" i="15"/>
  <c r="AD16" i="15"/>
  <c r="AC16" i="15"/>
  <c r="AB16" i="15"/>
  <c r="AA16" i="15"/>
  <c r="Z16" i="15"/>
  <c r="Y16" i="15"/>
  <c r="X16" i="15"/>
  <c r="W16" i="15"/>
  <c r="V16" i="15"/>
  <c r="AP16" i="15" s="1"/>
  <c r="CL15" i="15"/>
  <c r="CK15" i="15"/>
  <c r="CJ15" i="15"/>
  <c r="CI15" i="15"/>
  <c r="CH15" i="15"/>
  <c r="CG15" i="15"/>
  <c r="CF15" i="15"/>
  <c r="CD15" i="15"/>
  <c r="CC15" i="15"/>
  <c r="CB15" i="15"/>
  <c r="CA15" i="15"/>
  <c r="BZ15" i="15"/>
  <c r="BN15" i="15"/>
  <c r="BM15" i="15"/>
  <c r="BL15" i="15"/>
  <c r="BK15" i="15"/>
  <c r="AM15" i="15"/>
  <c r="AO15" i="15" s="1"/>
  <c r="AL15" i="15"/>
  <c r="AN15" i="15" s="1"/>
  <c r="AH15" i="15"/>
  <c r="AI15" i="15" s="1"/>
  <c r="AD15" i="15"/>
  <c r="AC15" i="15"/>
  <c r="AB15" i="15"/>
  <c r="AA15" i="15"/>
  <c r="Z15" i="15"/>
  <c r="Y15" i="15"/>
  <c r="X15" i="15"/>
  <c r="W15" i="15"/>
  <c r="V15" i="15"/>
  <c r="AP15" i="15" s="1"/>
  <c r="CL14" i="15"/>
  <c r="CK14" i="15"/>
  <c r="CJ14" i="15"/>
  <c r="CI14" i="15"/>
  <c r="CH14" i="15"/>
  <c r="CG14" i="15"/>
  <c r="CF14" i="15"/>
  <c r="CD14" i="15"/>
  <c r="CC14" i="15"/>
  <c r="CB14" i="15"/>
  <c r="CA14" i="15"/>
  <c r="BZ14" i="15"/>
  <c r="BN14" i="15"/>
  <c r="BM14" i="15"/>
  <c r="BL14" i="15"/>
  <c r="BK14" i="15"/>
  <c r="AO14" i="15"/>
  <c r="AM14" i="15"/>
  <c r="AL14" i="15"/>
  <c r="AN14" i="15" s="1"/>
  <c r="AH14" i="15"/>
  <c r="AI14" i="15" s="1"/>
  <c r="AD14" i="15"/>
  <c r="AC14" i="15"/>
  <c r="AB14" i="15"/>
  <c r="AA14" i="15"/>
  <c r="Z14" i="15"/>
  <c r="Y14" i="15"/>
  <c r="X14" i="15"/>
  <c r="W14" i="15"/>
  <c r="V14" i="15"/>
  <c r="CL13" i="15"/>
  <c r="CK13" i="15"/>
  <c r="CJ13" i="15"/>
  <c r="CI13" i="15"/>
  <c r="CH13" i="15"/>
  <c r="CG13" i="15"/>
  <c r="CF13" i="15"/>
  <c r="CD13" i="15"/>
  <c r="CC13" i="15"/>
  <c r="CB13" i="15"/>
  <c r="CA13" i="15"/>
  <c r="BZ13" i="15"/>
  <c r="BV13" i="15"/>
  <c r="BR13" i="15"/>
  <c r="BN13" i="15"/>
  <c r="BM13" i="15"/>
  <c r="BL13" i="15"/>
  <c r="BK13" i="15"/>
  <c r="AP13" i="15"/>
  <c r="AN13" i="15"/>
  <c r="AM13" i="15"/>
  <c r="AO13" i="15" s="1"/>
  <c r="AL13" i="15"/>
  <c r="AH13" i="15"/>
  <c r="AI13" i="15" s="1"/>
  <c r="AD13" i="15"/>
  <c r="AC13" i="15"/>
  <c r="AB13" i="15"/>
  <c r="AA13" i="15"/>
  <c r="Z13" i="15"/>
  <c r="Y13" i="15"/>
  <c r="X13" i="15"/>
  <c r="W13" i="15"/>
  <c r="V13" i="15"/>
  <c r="U9" i="15"/>
  <c r="T9" i="15"/>
  <c r="S9" i="15"/>
  <c r="R9" i="15"/>
  <c r="Q9" i="15"/>
  <c r="P9" i="15"/>
  <c r="O9" i="15"/>
  <c r="N9" i="15"/>
  <c r="M9" i="15"/>
  <c r="L9" i="15"/>
  <c r="K9" i="15"/>
  <c r="J9" i="15"/>
  <c r="I9" i="15"/>
  <c r="H9" i="15"/>
  <c r="G9" i="15"/>
  <c r="F9" i="15"/>
  <c r="E9" i="15"/>
  <c r="BW5" i="15" s="1"/>
  <c r="D9" i="15"/>
  <c r="C9" i="15"/>
  <c r="B9" i="15"/>
  <c r="BO5" i="15" s="1"/>
  <c r="CL8" i="15"/>
  <c r="CK8" i="15"/>
  <c r="CJ8" i="15"/>
  <c r="CI8" i="15"/>
  <c r="CH8" i="15"/>
  <c r="CG8" i="15"/>
  <c r="CF8" i="15"/>
  <c r="CD8" i="15"/>
  <c r="CC8" i="15"/>
  <c r="CB8" i="15"/>
  <c r="CA8" i="15"/>
  <c r="BZ8" i="15"/>
  <c r="BN8" i="15"/>
  <c r="BM8" i="15"/>
  <c r="BL8" i="15"/>
  <c r="BK8" i="15"/>
  <c r="AO8" i="15"/>
  <c r="AN8" i="15"/>
  <c r="AM8" i="15"/>
  <c r="AL8" i="15"/>
  <c r="AH8" i="15"/>
  <c r="AI8" i="15" s="1"/>
  <c r="AD8" i="15"/>
  <c r="AC8" i="15"/>
  <c r="AB8" i="15"/>
  <c r="AA8" i="15"/>
  <c r="Z8" i="15"/>
  <c r="Y8" i="15"/>
  <c r="X8" i="15"/>
  <c r="W8" i="15"/>
  <c r="V8" i="15"/>
  <c r="CE8" i="15" s="1"/>
  <c r="CL7" i="15"/>
  <c r="CK7" i="15"/>
  <c r="CJ7" i="15"/>
  <c r="CI7" i="15"/>
  <c r="CH7" i="15"/>
  <c r="CG7" i="15"/>
  <c r="CF7" i="15"/>
  <c r="CD7" i="15"/>
  <c r="CC7" i="15"/>
  <c r="CB7" i="15"/>
  <c r="CA7" i="15"/>
  <c r="BZ7" i="15"/>
  <c r="BN7" i="15"/>
  <c r="BM7" i="15"/>
  <c r="BL7" i="15"/>
  <c r="BK7" i="15"/>
  <c r="AO7" i="15"/>
  <c r="AM7" i="15"/>
  <c r="AL7" i="15"/>
  <c r="AN7" i="15" s="1"/>
  <c r="AI7" i="15"/>
  <c r="AH7" i="15"/>
  <c r="AD7" i="15"/>
  <c r="AC7" i="15"/>
  <c r="AB7" i="15"/>
  <c r="AA7" i="15"/>
  <c r="Z7" i="15"/>
  <c r="Y7" i="15"/>
  <c r="X7" i="15"/>
  <c r="W7" i="15"/>
  <c r="V7" i="15"/>
  <c r="CL6" i="15"/>
  <c r="CK6" i="15"/>
  <c r="CJ6" i="15"/>
  <c r="CI6" i="15"/>
  <c r="CH6" i="15"/>
  <c r="CG6" i="15"/>
  <c r="CF6" i="15"/>
  <c r="CD6" i="15"/>
  <c r="CC6" i="15"/>
  <c r="CB6" i="15"/>
  <c r="CA6" i="15"/>
  <c r="BZ6" i="15"/>
  <c r="BN6" i="15"/>
  <c r="BM6" i="15"/>
  <c r="BL6" i="15"/>
  <c r="BK6" i="15"/>
  <c r="AM6" i="15"/>
  <c r="AO6" i="15" s="1"/>
  <c r="AL6" i="15"/>
  <c r="AN6" i="15" s="1"/>
  <c r="AH6" i="15"/>
  <c r="AI6" i="15" s="1"/>
  <c r="AD6" i="15"/>
  <c r="AC6" i="15"/>
  <c r="AB6" i="15"/>
  <c r="AA6" i="15"/>
  <c r="Z6" i="15"/>
  <c r="Y6" i="15"/>
  <c r="X6" i="15"/>
  <c r="W6" i="15"/>
  <c r="V6" i="15"/>
  <c r="CL5" i="15"/>
  <c r="CK5" i="15"/>
  <c r="CJ5" i="15"/>
  <c r="CI5" i="15"/>
  <c r="CH5" i="15"/>
  <c r="CG5" i="15"/>
  <c r="CF5" i="15"/>
  <c r="CD5" i="15"/>
  <c r="CC5" i="15"/>
  <c r="CB5" i="15"/>
  <c r="CA5" i="15"/>
  <c r="BZ5" i="15"/>
  <c r="BN5" i="15"/>
  <c r="BM5" i="15"/>
  <c r="BL5" i="15"/>
  <c r="BK5" i="15"/>
  <c r="AR5" i="15"/>
  <c r="AS5" i="15" s="1"/>
  <c r="AT5" i="15" s="1"/>
  <c r="AU5" i="15" s="1"/>
  <c r="AV5" i="15" s="1"/>
  <c r="AW5" i="15" s="1"/>
  <c r="AX5" i="15" s="1"/>
  <c r="AM5" i="15"/>
  <c r="AO5" i="15" s="1"/>
  <c r="AL5" i="15"/>
  <c r="AN5" i="15" s="1"/>
  <c r="AI5" i="15"/>
  <c r="AH5" i="15"/>
  <c r="AD5" i="15"/>
  <c r="AC5" i="15"/>
  <c r="AB5" i="15"/>
  <c r="AA5" i="15"/>
  <c r="Z5" i="15"/>
  <c r="Y5" i="15"/>
  <c r="X5" i="15"/>
  <c r="W5" i="15"/>
  <c r="V5" i="15"/>
  <c r="CL4" i="15"/>
  <c r="CK4" i="15"/>
  <c r="CJ4" i="15"/>
  <c r="CI4" i="15"/>
  <c r="CH4" i="15"/>
  <c r="CG4" i="15"/>
  <c r="CF4" i="15"/>
  <c r="CD4" i="15"/>
  <c r="CC4" i="15"/>
  <c r="CB4" i="15"/>
  <c r="CA4" i="15"/>
  <c r="BZ4" i="15"/>
  <c r="BS4" i="15"/>
  <c r="BR4" i="15"/>
  <c r="BO4" i="15"/>
  <c r="BN4" i="15"/>
  <c r="BM4" i="15"/>
  <c r="BL4" i="15"/>
  <c r="BK4" i="15"/>
  <c r="AN4" i="15"/>
  <c r="AM4" i="15"/>
  <c r="AO4" i="15" s="1"/>
  <c r="AL4" i="15"/>
  <c r="AH4" i="15"/>
  <c r="AI4" i="15" s="1"/>
  <c r="AD4" i="15"/>
  <c r="AC4" i="15"/>
  <c r="AB4" i="15"/>
  <c r="AA4" i="15"/>
  <c r="Z4" i="15"/>
  <c r="Y4" i="15"/>
  <c r="X4" i="15"/>
  <c r="W4" i="15"/>
  <c r="BU4" i="15" s="1"/>
  <c r="V4" i="15"/>
  <c r="AE3" i="15"/>
  <c r="AD2" i="15"/>
  <c r="AC2" i="15"/>
  <c r="AB2" i="15"/>
  <c r="AA2" i="15"/>
  <c r="Z2" i="15"/>
  <c r="Y2" i="15"/>
  <c r="X2" i="15"/>
  <c r="W1" i="15"/>
  <c r="T1" i="15"/>
  <c r="P1" i="15"/>
  <c r="L1" i="15"/>
  <c r="I1" i="15"/>
  <c r="F1" i="15"/>
  <c r="B1" i="15"/>
  <c r="BI33" i="14"/>
  <c r="BH33" i="14"/>
  <c r="BG33" i="14"/>
  <c r="BF33" i="14"/>
  <c r="BE33" i="14"/>
  <c r="BD33" i="14"/>
  <c r="BC33" i="14"/>
  <c r="BB33" i="14"/>
  <c r="BA33" i="14"/>
  <c r="AZ33" i="14"/>
  <c r="AY33" i="14"/>
  <c r="AX33" i="14"/>
  <c r="AW33" i="14"/>
  <c r="AV33" i="14"/>
  <c r="AU33" i="14"/>
  <c r="AT33" i="14"/>
  <c r="AS33" i="14"/>
  <c r="AR33" i="14"/>
  <c r="BI32" i="14"/>
  <c r="BH32" i="14"/>
  <c r="BG32" i="14"/>
  <c r="BF32" i="14"/>
  <c r="BE32" i="14"/>
  <c r="BD32" i="14"/>
  <c r="BC32" i="14"/>
  <c r="BB32" i="14"/>
  <c r="BA32" i="14"/>
  <c r="AZ32" i="14"/>
  <c r="AY32" i="14"/>
  <c r="AX32" i="14"/>
  <c r="AW32" i="14"/>
  <c r="AV32" i="14"/>
  <c r="AU32" i="14"/>
  <c r="AT32" i="14"/>
  <c r="AS32" i="14"/>
  <c r="AR32" i="14"/>
  <c r="AR16" i="14" s="1"/>
  <c r="AS16" i="14" s="1"/>
  <c r="AT16" i="14" s="1"/>
  <c r="AU16" i="14" s="1"/>
  <c r="AV16" i="14" s="1"/>
  <c r="BI31" i="14"/>
  <c r="BH31" i="14"/>
  <c r="BG31" i="14"/>
  <c r="BF31" i="14"/>
  <c r="BE31" i="14"/>
  <c r="BD31" i="14"/>
  <c r="BC31" i="14"/>
  <c r="BB31" i="14"/>
  <c r="BA31" i="14"/>
  <c r="AZ31" i="14"/>
  <c r="AY31" i="14"/>
  <c r="AX31" i="14"/>
  <c r="AW31" i="14"/>
  <c r="AV31" i="14"/>
  <c r="AU31" i="14"/>
  <c r="AT31" i="14"/>
  <c r="AS31" i="14"/>
  <c r="AR31" i="14"/>
  <c r="CL26" i="14"/>
  <c r="S121" i="28" s="1"/>
  <c r="CK26" i="14"/>
  <c r="R121" i="28" s="1"/>
  <c r="CJ26" i="14"/>
  <c r="Q121" i="28" s="1"/>
  <c r="CI26" i="14"/>
  <c r="P121" i="28" s="1"/>
  <c r="CH26" i="14"/>
  <c r="O121" i="28" s="1"/>
  <c r="CG26" i="14"/>
  <c r="N121" i="28" s="1"/>
  <c r="CF26" i="14"/>
  <c r="M121" i="28" s="1"/>
  <c r="CD26" i="14"/>
  <c r="CC26" i="14"/>
  <c r="CB26" i="14"/>
  <c r="CA26" i="14"/>
  <c r="BZ26" i="14"/>
  <c r="BN26" i="14"/>
  <c r="BM26" i="14"/>
  <c r="BL26" i="14"/>
  <c r="BK26" i="14"/>
  <c r="AR26" i="14"/>
  <c r="AN26" i="14"/>
  <c r="Z121" i="28" s="1"/>
  <c r="AM26" i="14"/>
  <c r="AL26" i="14"/>
  <c r="X121" i="28" s="1"/>
  <c r="AH26" i="14"/>
  <c r="AD26" i="14"/>
  <c r="L121" i="28" s="1"/>
  <c r="AC26" i="14"/>
  <c r="K121" i="28" s="1"/>
  <c r="AB26" i="14"/>
  <c r="J121" i="28" s="1"/>
  <c r="AA26" i="14"/>
  <c r="I121" i="28" s="1"/>
  <c r="Z26" i="14"/>
  <c r="H121" i="28" s="1"/>
  <c r="Y26" i="14"/>
  <c r="G121" i="28" s="1"/>
  <c r="X26" i="14"/>
  <c r="F121" i="28" s="1"/>
  <c r="W26" i="14"/>
  <c r="E121" i="28" s="1"/>
  <c r="V26" i="14"/>
  <c r="D121" i="28" s="1"/>
  <c r="CL25" i="14"/>
  <c r="S120" i="28" s="1"/>
  <c r="CK25" i="14"/>
  <c r="R120" i="28" s="1"/>
  <c r="CJ25" i="14"/>
  <c r="Q120" i="28" s="1"/>
  <c r="CI25" i="14"/>
  <c r="P120" i="28" s="1"/>
  <c r="CH25" i="14"/>
  <c r="O120" i="28" s="1"/>
  <c r="CG25" i="14"/>
  <c r="N120" i="28" s="1"/>
  <c r="CF25" i="14"/>
  <c r="M120" i="28" s="1"/>
  <c r="CD25" i="14"/>
  <c r="CC25" i="14"/>
  <c r="CB25" i="14"/>
  <c r="CA25" i="14"/>
  <c r="BZ25" i="14"/>
  <c r="BN25" i="14"/>
  <c r="BM25" i="14"/>
  <c r="BL25" i="14"/>
  <c r="BK25" i="14"/>
  <c r="AR25" i="14"/>
  <c r="AM25" i="14"/>
  <c r="AL25" i="14"/>
  <c r="X120" i="28" s="1"/>
  <c r="AH25" i="14"/>
  <c r="AD25" i="14"/>
  <c r="L120" i="28" s="1"/>
  <c r="AC25" i="14"/>
  <c r="K120" i="28" s="1"/>
  <c r="AB25" i="14"/>
  <c r="J120" i="28" s="1"/>
  <c r="AA25" i="14"/>
  <c r="I120" i="28" s="1"/>
  <c r="Z25" i="14"/>
  <c r="H120" i="28" s="1"/>
  <c r="Y25" i="14"/>
  <c r="G120" i="28" s="1"/>
  <c r="X25" i="14"/>
  <c r="F120" i="28" s="1"/>
  <c r="W25" i="14"/>
  <c r="E120" i="28" s="1"/>
  <c r="V25" i="14"/>
  <c r="D120" i="28" s="1"/>
  <c r="CL24" i="14"/>
  <c r="S119" i="28" s="1"/>
  <c r="CK24" i="14"/>
  <c r="R119" i="28" s="1"/>
  <c r="CJ24" i="14"/>
  <c r="Q119" i="28" s="1"/>
  <c r="CI24" i="14"/>
  <c r="P119" i="28" s="1"/>
  <c r="CH24" i="14"/>
  <c r="O119" i="28" s="1"/>
  <c r="CG24" i="14"/>
  <c r="N119" i="28" s="1"/>
  <c r="CF24" i="14"/>
  <c r="M119" i="28" s="1"/>
  <c r="CD24" i="14"/>
  <c r="CC24" i="14"/>
  <c r="CB24" i="14"/>
  <c r="CA24" i="14"/>
  <c r="BZ24" i="14"/>
  <c r="BN24" i="14"/>
  <c r="BM24" i="14"/>
  <c r="BL24" i="14"/>
  <c r="BK24" i="14"/>
  <c r="AS24" i="14"/>
  <c r="AT24" i="14" s="1"/>
  <c r="AU24" i="14" s="1"/>
  <c r="AV24" i="14" s="1"/>
  <c r="AW24" i="14" s="1"/>
  <c r="AX24" i="14" s="1"/>
  <c r="AY24" i="14" s="1"/>
  <c r="AZ24" i="14" s="1"/>
  <c r="BA24" i="14" s="1"/>
  <c r="BB24" i="14" s="1"/>
  <c r="BC24" i="14" s="1"/>
  <c r="BD24" i="14" s="1"/>
  <c r="AR24" i="14"/>
  <c r="AM24" i="14"/>
  <c r="AL24" i="14"/>
  <c r="AH24" i="14"/>
  <c r="AD24" i="14"/>
  <c r="L119" i="28" s="1"/>
  <c r="AC24" i="14"/>
  <c r="K119" i="28" s="1"/>
  <c r="AB24" i="14"/>
  <c r="J119" i="28" s="1"/>
  <c r="AA24" i="14"/>
  <c r="I119" i="28" s="1"/>
  <c r="Z24" i="14"/>
  <c r="H119" i="28" s="1"/>
  <c r="Y24" i="14"/>
  <c r="G119" i="28" s="1"/>
  <c r="X24" i="14"/>
  <c r="F119" i="28" s="1"/>
  <c r="W24" i="14"/>
  <c r="E119" i="28" s="1"/>
  <c r="V24" i="14"/>
  <c r="D119" i="28" s="1"/>
  <c r="CL23" i="14"/>
  <c r="S118" i="28" s="1"/>
  <c r="CK23" i="14"/>
  <c r="R118" i="28" s="1"/>
  <c r="CJ23" i="14"/>
  <c r="Q118" i="28" s="1"/>
  <c r="CI23" i="14"/>
  <c r="P118" i="28" s="1"/>
  <c r="CH23" i="14"/>
  <c r="O118" i="28" s="1"/>
  <c r="CG23" i="14"/>
  <c r="N118" i="28" s="1"/>
  <c r="CF23" i="14"/>
  <c r="M118" i="28" s="1"/>
  <c r="CD23" i="14"/>
  <c r="CC23" i="14"/>
  <c r="CB23" i="14"/>
  <c r="CA23" i="14"/>
  <c r="BZ23" i="14"/>
  <c r="BN23" i="14"/>
  <c r="BM23" i="14"/>
  <c r="BL23" i="14"/>
  <c r="BK23" i="14"/>
  <c r="AR23" i="14"/>
  <c r="AN23" i="14"/>
  <c r="Z118" i="28" s="1"/>
  <c r="AM23" i="14"/>
  <c r="AL23" i="14"/>
  <c r="X118" i="28" s="1"/>
  <c r="AH23" i="14"/>
  <c r="T118" i="28" s="1"/>
  <c r="AD23" i="14"/>
  <c r="L118" i="28" s="1"/>
  <c r="AC23" i="14"/>
  <c r="K118" i="28" s="1"/>
  <c r="AB23" i="14"/>
  <c r="J118" i="28" s="1"/>
  <c r="AA23" i="14"/>
  <c r="I118" i="28" s="1"/>
  <c r="Z23" i="14"/>
  <c r="H118" i="28" s="1"/>
  <c r="Y23" i="14"/>
  <c r="G118" i="28" s="1"/>
  <c r="X23" i="14"/>
  <c r="F118" i="28" s="1"/>
  <c r="W23" i="14"/>
  <c r="E118" i="28" s="1"/>
  <c r="V23" i="14"/>
  <c r="CE5" i="14" s="1"/>
  <c r="CL22" i="14"/>
  <c r="S117" i="28" s="1"/>
  <c r="CK22" i="14"/>
  <c r="R117" i="28" s="1"/>
  <c r="CJ22" i="14"/>
  <c r="Q117" i="28" s="1"/>
  <c r="CI22" i="14"/>
  <c r="P117" i="28" s="1"/>
  <c r="CH22" i="14"/>
  <c r="O117" i="28" s="1"/>
  <c r="CG22" i="14"/>
  <c r="N117" i="28" s="1"/>
  <c r="CF22" i="14"/>
  <c r="M117" i="28" s="1"/>
  <c r="CD22" i="14"/>
  <c r="CC22" i="14"/>
  <c r="CB22" i="14"/>
  <c r="CA22" i="14"/>
  <c r="BZ22" i="14"/>
  <c r="BN22" i="14"/>
  <c r="BM22" i="14"/>
  <c r="BL22" i="14"/>
  <c r="BK22" i="14"/>
  <c r="AS22" i="14"/>
  <c r="AT22" i="14" s="1"/>
  <c r="AR22" i="14"/>
  <c r="AM22" i="14"/>
  <c r="AL22" i="14"/>
  <c r="AH22" i="14"/>
  <c r="AD22" i="14"/>
  <c r="L117" i="28" s="1"/>
  <c r="AC22" i="14"/>
  <c r="K117" i="28" s="1"/>
  <c r="AB22" i="14"/>
  <c r="J117" i="28" s="1"/>
  <c r="AA22" i="14"/>
  <c r="I117" i="28" s="1"/>
  <c r="Z22" i="14"/>
  <c r="H117" i="28" s="1"/>
  <c r="Y22" i="14"/>
  <c r="G117" i="28" s="1"/>
  <c r="X22" i="14"/>
  <c r="F117" i="28" s="1"/>
  <c r="W22" i="14"/>
  <c r="E117" i="28" s="1"/>
  <c r="V22" i="14"/>
  <c r="D117" i="28" s="1"/>
  <c r="U18" i="14"/>
  <c r="T18" i="14"/>
  <c r="S18" i="14"/>
  <c r="R18" i="14"/>
  <c r="Q18" i="14"/>
  <c r="P18" i="14"/>
  <c r="O18" i="14"/>
  <c r="N18" i="14"/>
  <c r="M18" i="14"/>
  <c r="L18" i="14"/>
  <c r="K18" i="14"/>
  <c r="J18" i="14"/>
  <c r="I18" i="14"/>
  <c r="H18" i="14"/>
  <c r="G18" i="14"/>
  <c r="F18" i="14"/>
  <c r="BV14" i="14" s="1"/>
  <c r="E18" i="14"/>
  <c r="D18" i="14"/>
  <c r="C18" i="14"/>
  <c r="BO14" i="14" s="1"/>
  <c r="B18" i="14"/>
  <c r="CL17" i="14"/>
  <c r="CK17" i="14"/>
  <c r="CJ17" i="14"/>
  <c r="CI17" i="14"/>
  <c r="CH17" i="14"/>
  <c r="CG17" i="14"/>
  <c r="CF17" i="14"/>
  <c r="CD17" i="14"/>
  <c r="CC17" i="14"/>
  <c r="CB17" i="14"/>
  <c r="CA17" i="14"/>
  <c r="BZ17" i="14"/>
  <c r="BN17" i="14"/>
  <c r="BM17" i="14"/>
  <c r="BL17" i="14"/>
  <c r="BK17" i="14"/>
  <c r="AR17" i="14"/>
  <c r="AS17" i="14" s="1"/>
  <c r="AT17" i="14" s="1"/>
  <c r="AM17" i="14"/>
  <c r="AO17" i="14" s="1"/>
  <c r="AL17" i="14"/>
  <c r="AN17" i="14" s="1"/>
  <c r="AH17" i="14"/>
  <c r="AI17" i="14" s="1"/>
  <c r="AD17" i="14"/>
  <c r="AC17" i="14"/>
  <c r="AB17" i="14"/>
  <c r="AA17" i="14"/>
  <c r="Z17" i="14"/>
  <c r="Y17" i="14"/>
  <c r="X17" i="14"/>
  <c r="W17" i="14"/>
  <c r="V17" i="14"/>
  <c r="AP17" i="14" s="1"/>
  <c r="CL16" i="14"/>
  <c r="CK16" i="14"/>
  <c r="CJ16" i="14"/>
  <c r="CI16" i="14"/>
  <c r="CH16" i="14"/>
  <c r="CG16" i="14"/>
  <c r="CF16" i="14"/>
  <c r="CD16" i="14"/>
  <c r="CC16" i="14"/>
  <c r="CB16" i="14"/>
  <c r="CA16" i="14"/>
  <c r="BZ16" i="14"/>
  <c r="BN16" i="14"/>
  <c r="BM16" i="14"/>
  <c r="BL16" i="14"/>
  <c r="BK16" i="14"/>
  <c r="AP16" i="14"/>
  <c r="AN16" i="14"/>
  <c r="AM16" i="14"/>
  <c r="AO16" i="14" s="1"/>
  <c r="AL16" i="14"/>
  <c r="AH16" i="14"/>
  <c r="AI16" i="14" s="1"/>
  <c r="AD16" i="14"/>
  <c r="AC16" i="14"/>
  <c r="AB16" i="14"/>
  <c r="AA16" i="14"/>
  <c r="Z16" i="14"/>
  <c r="Y16" i="14"/>
  <c r="X16" i="14"/>
  <c r="W16" i="14"/>
  <c r="V16" i="14"/>
  <c r="CL15" i="14"/>
  <c r="CK15" i="14"/>
  <c r="CJ15" i="14"/>
  <c r="CI15" i="14"/>
  <c r="CH15" i="14"/>
  <c r="CG15" i="14"/>
  <c r="CF15" i="14"/>
  <c r="CD15" i="14"/>
  <c r="CC15" i="14"/>
  <c r="CB15" i="14"/>
  <c r="CA15" i="14"/>
  <c r="BZ15" i="14"/>
  <c r="BN15" i="14"/>
  <c r="BM15" i="14"/>
  <c r="BL15" i="14"/>
  <c r="BK15" i="14"/>
  <c r="AP15" i="14"/>
  <c r="AM15" i="14"/>
  <c r="AO15" i="14" s="1"/>
  <c r="AL15" i="14"/>
  <c r="AN15" i="14" s="1"/>
  <c r="AH15" i="14"/>
  <c r="AI15" i="14" s="1"/>
  <c r="AD15" i="14"/>
  <c r="AC15" i="14"/>
  <c r="AB15" i="14"/>
  <c r="AA15" i="14"/>
  <c r="Z15" i="14"/>
  <c r="Y15" i="14"/>
  <c r="X15" i="14"/>
  <c r="W15" i="14"/>
  <c r="V15" i="14"/>
  <c r="CL14" i="14"/>
  <c r="CK14" i="14"/>
  <c r="CJ14" i="14"/>
  <c r="CI14" i="14"/>
  <c r="CH14" i="14"/>
  <c r="CG14" i="14"/>
  <c r="CF14" i="14"/>
  <c r="CD14" i="14"/>
  <c r="CC14" i="14"/>
  <c r="CB14" i="14"/>
  <c r="CA14" i="14"/>
  <c r="BZ14" i="14"/>
  <c r="BN14" i="14"/>
  <c r="BM14" i="14"/>
  <c r="BL14" i="14"/>
  <c r="BK14" i="14"/>
  <c r="AR14" i="14"/>
  <c r="AS14" i="14" s="1"/>
  <c r="AT14" i="14" s="1"/>
  <c r="AU14" i="14" s="1"/>
  <c r="AV14" i="14" s="1"/>
  <c r="AO14" i="14"/>
  <c r="AN14" i="14"/>
  <c r="AM14" i="14"/>
  <c r="AL14" i="14"/>
  <c r="AH14" i="14"/>
  <c r="AI14" i="14" s="1"/>
  <c r="AD14" i="14"/>
  <c r="AC14" i="14"/>
  <c r="AB14" i="14"/>
  <c r="AA14" i="14"/>
  <c r="Z14" i="14"/>
  <c r="Y14" i="14"/>
  <c r="X14" i="14"/>
  <c r="W14" i="14"/>
  <c r="V14" i="14"/>
  <c r="CL13" i="14"/>
  <c r="CK13" i="14"/>
  <c r="CJ13" i="14"/>
  <c r="CI13" i="14"/>
  <c r="CH13" i="14"/>
  <c r="CG13" i="14"/>
  <c r="CF13" i="14"/>
  <c r="CD13" i="14"/>
  <c r="CC13" i="14"/>
  <c r="CB13" i="14"/>
  <c r="CA13" i="14"/>
  <c r="BZ13" i="14"/>
  <c r="BN13" i="14"/>
  <c r="BM13" i="14"/>
  <c r="BL13" i="14"/>
  <c r="BK13" i="14"/>
  <c r="AN13" i="14"/>
  <c r="AM13" i="14"/>
  <c r="AO13" i="14" s="1"/>
  <c r="AL13" i="14"/>
  <c r="AH13" i="14"/>
  <c r="AI13" i="14" s="1"/>
  <c r="AD13" i="14"/>
  <c r="AC13" i="14"/>
  <c r="AB13" i="14"/>
  <c r="AA13" i="14"/>
  <c r="Z13" i="14"/>
  <c r="Y13" i="14"/>
  <c r="X13" i="14"/>
  <c r="W13" i="14"/>
  <c r="BV13" i="14" s="1"/>
  <c r="V13" i="14"/>
  <c r="U9" i="14"/>
  <c r="T9" i="14"/>
  <c r="S9" i="14"/>
  <c r="R9" i="14"/>
  <c r="Q9" i="14"/>
  <c r="P9" i="14"/>
  <c r="O9" i="14"/>
  <c r="N9" i="14"/>
  <c r="M9" i="14"/>
  <c r="L9" i="14"/>
  <c r="K9" i="14"/>
  <c r="J9" i="14"/>
  <c r="I9" i="14"/>
  <c r="H9" i="14"/>
  <c r="G9" i="14"/>
  <c r="F9" i="14"/>
  <c r="E9" i="14"/>
  <c r="D9" i="14"/>
  <c r="C9" i="14"/>
  <c r="B9" i="14"/>
  <c r="B10" i="14" s="1"/>
  <c r="CL8" i="14"/>
  <c r="CK8" i="14"/>
  <c r="CJ8" i="14"/>
  <c r="CI8" i="14"/>
  <c r="CH8" i="14"/>
  <c r="CG8" i="14"/>
  <c r="CF8" i="14"/>
  <c r="CD8" i="14"/>
  <c r="CC8" i="14"/>
  <c r="CB8" i="14"/>
  <c r="CA8" i="14"/>
  <c r="BZ8" i="14"/>
  <c r="BN8" i="14"/>
  <c r="BM8" i="14"/>
  <c r="BL8" i="14"/>
  <c r="BK8" i="14"/>
  <c r="AR8" i="14"/>
  <c r="AS8" i="14" s="1"/>
  <c r="AT8" i="14" s="1"/>
  <c r="AU8" i="14" s="1"/>
  <c r="AV8" i="14" s="1"/>
  <c r="AW8" i="14" s="1"/>
  <c r="AX8" i="14" s="1"/>
  <c r="AO8" i="14"/>
  <c r="AM8" i="14"/>
  <c r="AL8" i="14"/>
  <c r="AN8" i="14" s="1"/>
  <c r="AH8" i="14"/>
  <c r="AI8" i="14" s="1"/>
  <c r="AD8" i="14"/>
  <c r="AC8" i="14"/>
  <c r="AB8" i="14"/>
  <c r="AA8" i="14"/>
  <c r="Z8" i="14"/>
  <c r="Y8" i="14"/>
  <c r="X8" i="14"/>
  <c r="W8" i="14"/>
  <c r="V8" i="14"/>
  <c r="CL7" i="14"/>
  <c r="CK7" i="14"/>
  <c r="CJ7" i="14"/>
  <c r="CI7" i="14"/>
  <c r="CH7" i="14"/>
  <c r="CG7" i="14"/>
  <c r="CF7" i="14"/>
  <c r="CD7" i="14"/>
  <c r="CC7" i="14"/>
  <c r="CB7" i="14"/>
  <c r="CA7" i="14"/>
  <c r="BZ7" i="14"/>
  <c r="BN7" i="14"/>
  <c r="BM7" i="14"/>
  <c r="BL7" i="14"/>
  <c r="BK7" i="14"/>
  <c r="AS7" i="14"/>
  <c r="AT7" i="14" s="1"/>
  <c r="AU7" i="14" s="1"/>
  <c r="AV7" i="14" s="1"/>
  <c r="AW7" i="14" s="1"/>
  <c r="AX7" i="14" s="1"/>
  <c r="AR7" i="14"/>
  <c r="AN7" i="14"/>
  <c r="AM7" i="14"/>
  <c r="AO7" i="14" s="1"/>
  <c r="AL7" i="14"/>
  <c r="AH7" i="14"/>
  <c r="AI7" i="14" s="1"/>
  <c r="AD7" i="14"/>
  <c r="AC7" i="14"/>
  <c r="AB7" i="14"/>
  <c r="AA7" i="14"/>
  <c r="Z7" i="14"/>
  <c r="Y7" i="14"/>
  <c r="X7" i="14"/>
  <c r="W7" i="14"/>
  <c r="V7" i="14"/>
  <c r="CL6" i="14"/>
  <c r="CK6" i="14"/>
  <c r="CJ6" i="14"/>
  <c r="CI6" i="14"/>
  <c r="CH6" i="14"/>
  <c r="CG6" i="14"/>
  <c r="CF6" i="14"/>
  <c r="CD6" i="14"/>
  <c r="CC6" i="14"/>
  <c r="CB6" i="14"/>
  <c r="CA6" i="14"/>
  <c r="BZ6" i="14"/>
  <c r="BN6" i="14"/>
  <c r="BM6" i="14"/>
  <c r="BL6" i="14"/>
  <c r="BK6" i="14"/>
  <c r="AS6" i="14"/>
  <c r="AT6" i="14" s="1"/>
  <c r="AR6" i="14"/>
  <c r="AO6" i="14"/>
  <c r="AN6" i="14"/>
  <c r="AM6" i="14"/>
  <c r="AL6" i="14"/>
  <c r="AH6" i="14"/>
  <c r="AI6" i="14" s="1"/>
  <c r="AD6" i="14"/>
  <c r="AC6" i="14"/>
  <c r="AB6" i="14"/>
  <c r="AA6" i="14"/>
  <c r="Z6" i="14"/>
  <c r="Y6" i="14"/>
  <c r="X6" i="14"/>
  <c r="W6" i="14"/>
  <c r="V6" i="14"/>
  <c r="CL5" i="14"/>
  <c r="CK5" i="14"/>
  <c r="CJ5" i="14"/>
  <c r="CI5" i="14"/>
  <c r="CH5" i="14"/>
  <c r="CG5" i="14"/>
  <c r="CF5" i="14"/>
  <c r="CD5" i="14"/>
  <c r="CC5" i="14"/>
  <c r="CB5" i="14"/>
  <c r="CA5" i="14"/>
  <c r="BZ5" i="14"/>
  <c r="BN5" i="14"/>
  <c r="BM5" i="14"/>
  <c r="BL5" i="14"/>
  <c r="BK5" i="14"/>
  <c r="AR5" i="14"/>
  <c r="AS5" i="14" s="1"/>
  <c r="AT5" i="14" s="1"/>
  <c r="AU5" i="14" s="1"/>
  <c r="AV5" i="14" s="1"/>
  <c r="AW5" i="14" s="1"/>
  <c r="AX5" i="14" s="1"/>
  <c r="AM5" i="14"/>
  <c r="AO5" i="14" s="1"/>
  <c r="AL5" i="14"/>
  <c r="AN5" i="14" s="1"/>
  <c r="AH5" i="14"/>
  <c r="AI5" i="14" s="1"/>
  <c r="AD5" i="14"/>
  <c r="AC5" i="14"/>
  <c r="AB5" i="14"/>
  <c r="AA5" i="14"/>
  <c r="Z5" i="14"/>
  <c r="Y5" i="14"/>
  <c r="X5" i="14"/>
  <c r="W5" i="14"/>
  <c r="V5" i="14"/>
  <c r="CL4" i="14"/>
  <c r="CK4" i="14"/>
  <c r="CJ4" i="14"/>
  <c r="CI4" i="14"/>
  <c r="CH4" i="14"/>
  <c r="CG4" i="14"/>
  <c r="CF4" i="14"/>
  <c r="CD4" i="14"/>
  <c r="CC4" i="14"/>
  <c r="CB4" i="14"/>
  <c r="CA4" i="14"/>
  <c r="BZ4" i="14"/>
  <c r="BU4" i="14"/>
  <c r="BN4" i="14"/>
  <c r="BM4" i="14"/>
  <c r="BL4" i="14"/>
  <c r="BK4" i="14"/>
  <c r="AR4" i="14"/>
  <c r="AS4" i="14" s="1"/>
  <c r="AT4" i="14" s="1"/>
  <c r="AU4" i="14" s="1"/>
  <c r="AV4" i="14" s="1"/>
  <c r="AW4" i="14" s="1"/>
  <c r="AX4" i="14" s="1"/>
  <c r="AM4" i="14"/>
  <c r="AO4" i="14" s="1"/>
  <c r="AL4" i="14"/>
  <c r="AN4" i="14" s="1"/>
  <c r="AH4" i="14"/>
  <c r="AI4" i="14" s="1"/>
  <c r="AD4" i="14"/>
  <c r="AC4" i="14"/>
  <c r="AB4" i="14"/>
  <c r="AA4" i="14"/>
  <c r="Z4" i="14"/>
  <c r="Y4" i="14"/>
  <c r="X4" i="14"/>
  <c r="W4" i="14"/>
  <c r="BV4" i="14" s="1"/>
  <c r="V4" i="14"/>
  <c r="CE4" i="14" s="1"/>
  <c r="AE3" i="14"/>
  <c r="AD2" i="14"/>
  <c r="AC2" i="14"/>
  <c r="AB2" i="14"/>
  <c r="AA2" i="14"/>
  <c r="Z2" i="14"/>
  <c r="Y2" i="14"/>
  <c r="X2" i="14"/>
  <c r="W1" i="14"/>
  <c r="T1" i="14"/>
  <c r="P1" i="14"/>
  <c r="L1" i="14"/>
  <c r="I1" i="14"/>
  <c r="F1" i="14"/>
  <c r="B1" i="14"/>
  <c r="BI33" i="13"/>
  <c r="BH33" i="13"/>
  <c r="BG33" i="13"/>
  <c r="BF33" i="13"/>
  <c r="BE33" i="13"/>
  <c r="BD33" i="13"/>
  <c r="BC33" i="13"/>
  <c r="BB33" i="13"/>
  <c r="BA33" i="13"/>
  <c r="AZ33" i="13"/>
  <c r="AY33" i="13"/>
  <c r="AX33" i="13"/>
  <c r="AW33" i="13"/>
  <c r="AV33" i="13"/>
  <c r="AU33" i="13"/>
  <c r="AT33" i="13"/>
  <c r="AS33" i="13"/>
  <c r="AS22" i="13" s="1"/>
  <c r="AT22" i="13" s="1"/>
  <c r="AR33" i="13"/>
  <c r="BI32" i="13"/>
  <c r="BH32" i="13"/>
  <c r="BG32" i="13"/>
  <c r="BF32" i="13"/>
  <c r="BE32" i="13"/>
  <c r="BD32" i="13"/>
  <c r="BC32" i="13"/>
  <c r="BB32" i="13"/>
  <c r="BA32" i="13"/>
  <c r="AZ32" i="13"/>
  <c r="AY32" i="13"/>
  <c r="AX32" i="13"/>
  <c r="AW32" i="13"/>
  <c r="AV32" i="13"/>
  <c r="AU32" i="13"/>
  <c r="AT32" i="13"/>
  <c r="AT15" i="13" s="1"/>
  <c r="AU15" i="13" s="1"/>
  <c r="AV15" i="13" s="1"/>
  <c r="AS32" i="13"/>
  <c r="AR32" i="13"/>
  <c r="BI31" i="13"/>
  <c r="BH31" i="13"/>
  <c r="BG31" i="13"/>
  <c r="BF31" i="13"/>
  <c r="BE31" i="13"/>
  <c r="BD31" i="13"/>
  <c r="BC31" i="13"/>
  <c r="BB31" i="13"/>
  <c r="BA31" i="13"/>
  <c r="AZ31" i="13"/>
  <c r="AY31" i="13"/>
  <c r="AX31" i="13"/>
  <c r="AW31" i="13"/>
  <c r="AV31" i="13"/>
  <c r="AU31" i="13"/>
  <c r="AT31" i="13"/>
  <c r="AS31" i="13"/>
  <c r="AS6" i="13" s="1"/>
  <c r="AT6" i="13" s="1"/>
  <c r="AU6" i="13" s="1"/>
  <c r="AV6" i="13" s="1"/>
  <c r="AW6" i="13" s="1"/>
  <c r="AX6" i="13" s="1"/>
  <c r="AR31" i="13"/>
  <c r="CL26" i="13"/>
  <c r="S106" i="28" s="1"/>
  <c r="CK26" i="13"/>
  <c r="R106" i="28" s="1"/>
  <c r="CJ26" i="13"/>
  <c r="Q106" i="28" s="1"/>
  <c r="CI26" i="13"/>
  <c r="P106" i="28" s="1"/>
  <c r="CH26" i="13"/>
  <c r="O106" i="28" s="1"/>
  <c r="CG26" i="13"/>
  <c r="N106" i="28" s="1"/>
  <c r="CF26" i="13"/>
  <c r="M106" i="28" s="1"/>
  <c r="CD26" i="13"/>
  <c r="CC26" i="13"/>
  <c r="CB26" i="13"/>
  <c r="CA26" i="13"/>
  <c r="BZ26" i="13"/>
  <c r="BN26" i="13"/>
  <c r="BM26" i="13"/>
  <c r="BL26" i="13"/>
  <c r="BK26" i="13"/>
  <c r="AR26" i="13"/>
  <c r="AN26" i="13"/>
  <c r="Z106" i="28" s="1"/>
  <c r="AM26" i="13"/>
  <c r="AL26" i="13"/>
  <c r="X106" i="28" s="1"/>
  <c r="AI26" i="13"/>
  <c r="U106" i="28" s="1"/>
  <c r="AH26" i="13"/>
  <c r="T106" i="28" s="1"/>
  <c r="AD26" i="13"/>
  <c r="L106" i="28" s="1"/>
  <c r="AC26" i="13"/>
  <c r="K106" i="28" s="1"/>
  <c r="AB26" i="13"/>
  <c r="J106" i="28" s="1"/>
  <c r="AA26" i="13"/>
  <c r="I106" i="28" s="1"/>
  <c r="Z26" i="13"/>
  <c r="H106" i="28" s="1"/>
  <c r="Y26" i="13"/>
  <c r="G106" i="28" s="1"/>
  <c r="X26" i="13"/>
  <c r="F106" i="28" s="1"/>
  <c r="W26" i="13"/>
  <c r="E106" i="28" s="1"/>
  <c r="V26" i="13"/>
  <c r="D106" i="28" s="1"/>
  <c r="CL25" i="13"/>
  <c r="S105" i="28" s="1"/>
  <c r="CK25" i="13"/>
  <c r="R105" i="28" s="1"/>
  <c r="CJ25" i="13"/>
  <c r="Q105" i="28" s="1"/>
  <c r="CI25" i="13"/>
  <c r="P105" i="28" s="1"/>
  <c r="CH25" i="13"/>
  <c r="O105" i="28" s="1"/>
  <c r="CG25" i="13"/>
  <c r="N105" i="28" s="1"/>
  <c r="CF25" i="13"/>
  <c r="M105" i="28" s="1"/>
  <c r="CD25" i="13"/>
  <c r="CC25" i="13"/>
  <c r="CB25" i="13"/>
  <c r="CA25" i="13"/>
  <c r="BZ25" i="13"/>
  <c r="BN25" i="13"/>
  <c r="BM25" i="13"/>
  <c r="BL25" i="13"/>
  <c r="BK25" i="13"/>
  <c r="AR25" i="13"/>
  <c r="AM25" i="13"/>
  <c r="AL25" i="13"/>
  <c r="AH25" i="13"/>
  <c r="AD25" i="13"/>
  <c r="L105" i="28" s="1"/>
  <c r="AC25" i="13"/>
  <c r="K105" i="28" s="1"/>
  <c r="AB25" i="13"/>
  <c r="J105" i="28" s="1"/>
  <c r="AA25" i="13"/>
  <c r="I105" i="28" s="1"/>
  <c r="Z25" i="13"/>
  <c r="H105" i="28" s="1"/>
  <c r="Y25" i="13"/>
  <c r="G105" i="28" s="1"/>
  <c r="X25" i="13"/>
  <c r="F105" i="28" s="1"/>
  <c r="W25" i="13"/>
  <c r="E105" i="28" s="1"/>
  <c r="V25" i="13"/>
  <c r="D105" i="28" s="1"/>
  <c r="CL24" i="13"/>
  <c r="S104" i="28" s="1"/>
  <c r="CK24" i="13"/>
  <c r="R104" i="28" s="1"/>
  <c r="CJ24" i="13"/>
  <c r="Q104" i="28" s="1"/>
  <c r="CI24" i="13"/>
  <c r="P104" i="28" s="1"/>
  <c r="CH24" i="13"/>
  <c r="O104" i="28" s="1"/>
  <c r="CG24" i="13"/>
  <c r="N104" i="28" s="1"/>
  <c r="CF24" i="13"/>
  <c r="M104" i="28" s="1"/>
  <c r="CD24" i="13"/>
  <c r="CC24" i="13"/>
  <c r="CB24" i="13"/>
  <c r="CA24" i="13"/>
  <c r="BZ24" i="13"/>
  <c r="BN24" i="13"/>
  <c r="BM24" i="13"/>
  <c r="BL24" i="13"/>
  <c r="BK24" i="13"/>
  <c r="AR24" i="13"/>
  <c r="AO24" i="13"/>
  <c r="AA104" i="28" s="1"/>
  <c r="AM24" i="13"/>
  <c r="Y104" i="28" s="1"/>
  <c r="AL24" i="13"/>
  <c r="AH24" i="13"/>
  <c r="AD24" i="13"/>
  <c r="L104" i="28" s="1"/>
  <c r="AC24" i="13"/>
  <c r="K104" i="28" s="1"/>
  <c r="AB24" i="13"/>
  <c r="J104" i="28" s="1"/>
  <c r="AA24" i="13"/>
  <c r="I104" i="28" s="1"/>
  <c r="Z24" i="13"/>
  <c r="H104" i="28" s="1"/>
  <c r="Y24" i="13"/>
  <c r="G104" i="28" s="1"/>
  <c r="X24" i="13"/>
  <c r="F104" i="28" s="1"/>
  <c r="W24" i="13"/>
  <c r="E104" i="28" s="1"/>
  <c r="V24" i="13"/>
  <c r="D104" i="28" s="1"/>
  <c r="CL23" i="13"/>
  <c r="S103" i="28" s="1"/>
  <c r="CK23" i="13"/>
  <c r="R103" i="28" s="1"/>
  <c r="CJ23" i="13"/>
  <c r="Q103" i="28" s="1"/>
  <c r="CI23" i="13"/>
  <c r="P103" i="28" s="1"/>
  <c r="CH23" i="13"/>
  <c r="O103" i="28" s="1"/>
  <c r="CG23" i="13"/>
  <c r="N103" i="28" s="1"/>
  <c r="CF23" i="13"/>
  <c r="M103" i="28" s="1"/>
  <c r="CD23" i="13"/>
  <c r="CC23" i="13"/>
  <c r="CB23" i="13"/>
  <c r="CA23" i="13"/>
  <c r="BZ23" i="13"/>
  <c r="BN23" i="13"/>
  <c r="BM23" i="13"/>
  <c r="BL23" i="13"/>
  <c r="BK23" i="13"/>
  <c r="AR23" i="13"/>
  <c r="AN23" i="13"/>
  <c r="Z103" i="28" s="1"/>
  <c r="AM23" i="13"/>
  <c r="AL23" i="13"/>
  <c r="X103" i="28" s="1"/>
  <c r="AH23" i="13"/>
  <c r="AD23" i="13"/>
  <c r="L103" i="28" s="1"/>
  <c r="AC23" i="13"/>
  <c r="K103" i="28" s="1"/>
  <c r="AB23" i="13"/>
  <c r="J103" i="28" s="1"/>
  <c r="AA23" i="13"/>
  <c r="I103" i="28" s="1"/>
  <c r="Z23" i="13"/>
  <c r="H103" i="28" s="1"/>
  <c r="Y23" i="13"/>
  <c r="G103" i="28" s="1"/>
  <c r="X23" i="13"/>
  <c r="F103" i="28" s="1"/>
  <c r="W23" i="13"/>
  <c r="E103" i="28" s="1"/>
  <c r="V23" i="13"/>
  <c r="AP23" i="13" s="1"/>
  <c r="AB103" i="28" s="1"/>
  <c r="CL22" i="13"/>
  <c r="S102" i="28" s="1"/>
  <c r="CK22" i="13"/>
  <c r="R102" i="28" s="1"/>
  <c r="CJ22" i="13"/>
  <c r="Q102" i="28" s="1"/>
  <c r="CI22" i="13"/>
  <c r="P102" i="28" s="1"/>
  <c r="CH22" i="13"/>
  <c r="O102" i="28" s="1"/>
  <c r="CG22" i="13"/>
  <c r="N102" i="28" s="1"/>
  <c r="CF22" i="13"/>
  <c r="M102" i="28" s="1"/>
  <c r="CD22" i="13"/>
  <c r="CC22" i="13"/>
  <c r="CB22" i="13"/>
  <c r="CA22" i="13"/>
  <c r="BZ22" i="13"/>
  <c r="BN22" i="13"/>
  <c r="BM22" i="13"/>
  <c r="BL22" i="13"/>
  <c r="BK22" i="13"/>
  <c r="AR22" i="13"/>
  <c r="AM22" i="13"/>
  <c r="AL22" i="13"/>
  <c r="AH22" i="13"/>
  <c r="T102" i="28" s="1"/>
  <c r="AD22" i="13"/>
  <c r="L102" i="28" s="1"/>
  <c r="AC22" i="13"/>
  <c r="K102" i="28" s="1"/>
  <c r="AB22" i="13"/>
  <c r="J102" i="28" s="1"/>
  <c r="AA22" i="13"/>
  <c r="I102" i="28" s="1"/>
  <c r="Z22" i="13"/>
  <c r="H102" i="28" s="1"/>
  <c r="Y22" i="13"/>
  <c r="G102" i="28" s="1"/>
  <c r="X22" i="13"/>
  <c r="F102" i="28" s="1"/>
  <c r="W22" i="13"/>
  <c r="E102" i="28" s="1"/>
  <c r="V22" i="13"/>
  <c r="BJ33" i="13" s="1"/>
  <c r="U18" i="13"/>
  <c r="T18" i="13"/>
  <c r="S18" i="13"/>
  <c r="R18" i="13"/>
  <c r="Q18" i="13"/>
  <c r="P18" i="13"/>
  <c r="O18" i="13"/>
  <c r="N18" i="13"/>
  <c r="M18" i="13"/>
  <c r="L18" i="13"/>
  <c r="K18" i="13"/>
  <c r="J18" i="13"/>
  <c r="I18" i="13"/>
  <c r="H18" i="13"/>
  <c r="G18" i="13"/>
  <c r="F18" i="13"/>
  <c r="E18" i="13"/>
  <c r="D18" i="13"/>
  <c r="C18" i="13"/>
  <c r="B18" i="13"/>
  <c r="BO14" i="13" s="1"/>
  <c r="CL17" i="13"/>
  <c r="CK17" i="13"/>
  <c r="CJ17" i="13"/>
  <c r="CI17" i="13"/>
  <c r="CH17" i="13"/>
  <c r="CG17" i="13"/>
  <c r="CF17" i="13"/>
  <c r="CD17" i="13"/>
  <c r="CC17" i="13"/>
  <c r="CB17" i="13"/>
  <c r="CA17" i="13"/>
  <c r="BZ17" i="13"/>
  <c r="BN17" i="13"/>
  <c r="BM17" i="13"/>
  <c r="BL17" i="13"/>
  <c r="BK17" i="13"/>
  <c r="AR17" i="13"/>
  <c r="AS17" i="13" s="1"/>
  <c r="AT17" i="13" s="1"/>
  <c r="AU17" i="13" s="1"/>
  <c r="AV17" i="13" s="1"/>
  <c r="AM17" i="13"/>
  <c r="AO17" i="13" s="1"/>
  <c r="AL17" i="13"/>
  <c r="AN17" i="13" s="1"/>
  <c r="AI17" i="13"/>
  <c r="AH17" i="13"/>
  <c r="AD17" i="13"/>
  <c r="AC17" i="13"/>
  <c r="AB17" i="13"/>
  <c r="AA17" i="13"/>
  <c r="Z17" i="13"/>
  <c r="Y17" i="13"/>
  <c r="X17" i="13"/>
  <c r="W17" i="13"/>
  <c r="V17" i="13"/>
  <c r="AP17" i="13" s="1"/>
  <c r="CL16" i="13"/>
  <c r="CK16" i="13"/>
  <c r="CJ16" i="13"/>
  <c r="CI16" i="13"/>
  <c r="CH16" i="13"/>
  <c r="CG16" i="13"/>
  <c r="CF16" i="13"/>
  <c r="CD16" i="13"/>
  <c r="CC16" i="13"/>
  <c r="CB16" i="13"/>
  <c r="CA16" i="13"/>
  <c r="BZ16" i="13"/>
  <c r="BN16" i="13"/>
  <c r="BM16" i="13"/>
  <c r="BL16" i="13"/>
  <c r="BK16" i="13"/>
  <c r="AR16" i="13"/>
  <c r="AS16" i="13" s="1"/>
  <c r="AM16" i="13"/>
  <c r="AO16" i="13" s="1"/>
  <c r="AL16" i="13"/>
  <c r="AN16" i="13" s="1"/>
  <c r="AH16" i="13"/>
  <c r="AI16" i="13" s="1"/>
  <c r="AD16" i="13"/>
  <c r="AC16" i="13"/>
  <c r="AB16" i="13"/>
  <c r="AA16" i="13"/>
  <c r="Z16" i="13"/>
  <c r="Y16" i="13"/>
  <c r="X16" i="13"/>
  <c r="W16" i="13"/>
  <c r="V16" i="13"/>
  <c r="AP16" i="13" s="1"/>
  <c r="CL15" i="13"/>
  <c r="CK15" i="13"/>
  <c r="CJ15" i="13"/>
  <c r="CI15" i="13"/>
  <c r="CH15" i="13"/>
  <c r="CG15" i="13"/>
  <c r="CF15" i="13"/>
  <c r="CD15" i="13"/>
  <c r="CC15" i="13"/>
  <c r="CB15" i="13"/>
  <c r="CA15" i="13"/>
  <c r="BZ15" i="13"/>
  <c r="BN15" i="13"/>
  <c r="BM15" i="13"/>
  <c r="BL15" i="13"/>
  <c r="BK15" i="13"/>
  <c r="AS15" i="13"/>
  <c r="AR15" i="13"/>
  <c r="AP15" i="13"/>
  <c r="AO15" i="13"/>
  <c r="AM15" i="13"/>
  <c r="AL15" i="13"/>
  <c r="AN15" i="13" s="1"/>
  <c r="AH15" i="13"/>
  <c r="AI15" i="13" s="1"/>
  <c r="AD15" i="13"/>
  <c r="AC15" i="13"/>
  <c r="AB15" i="13"/>
  <c r="AA15" i="13"/>
  <c r="Z15" i="13"/>
  <c r="Y15" i="13"/>
  <c r="X15" i="13"/>
  <c r="W15" i="13"/>
  <c r="V15" i="13"/>
  <c r="CE6" i="13" s="1"/>
  <c r="CL14" i="13"/>
  <c r="CK14" i="13"/>
  <c r="CJ14" i="13"/>
  <c r="CI14" i="13"/>
  <c r="CH14" i="13"/>
  <c r="CG14" i="13"/>
  <c r="CF14" i="13"/>
  <c r="CD14" i="13"/>
  <c r="CC14" i="13"/>
  <c r="CB14" i="13"/>
  <c r="CA14" i="13"/>
  <c r="BZ14" i="13"/>
  <c r="BN14" i="13"/>
  <c r="BM14" i="13"/>
  <c r="BL14" i="13"/>
  <c r="BK14" i="13"/>
  <c r="AR14" i="13"/>
  <c r="AS14" i="13" s="1"/>
  <c r="AO14" i="13"/>
  <c r="AM14" i="13"/>
  <c r="AL14" i="13"/>
  <c r="AN14" i="13" s="1"/>
  <c r="AH14" i="13"/>
  <c r="AI14" i="13" s="1"/>
  <c r="AD14" i="13"/>
  <c r="AC14" i="13"/>
  <c r="AB14" i="13"/>
  <c r="AA14" i="13"/>
  <c r="Z14" i="13"/>
  <c r="Y14" i="13"/>
  <c r="X14" i="13"/>
  <c r="W14" i="13"/>
  <c r="V14" i="13"/>
  <c r="CL13" i="13"/>
  <c r="CK13" i="13"/>
  <c r="CJ13" i="13"/>
  <c r="CI13" i="13"/>
  <c r="CH13" i="13"/>
  <c r="CG13" i="13"/>
  <c r="CF13" i="13"/>
  <c r="CD13" i="13"/>
  <c r="CC13" i="13"/>
  <c r="CB13" i="13"/>
  <c r="CA13" i="13"/>
  <c r="BZ13" i="13"/>
  <c r="BN13" i="13"/>
  <c r="BM13" i="13"/>
  <c r="BL13" i="13"/>
  <c r="BK13" i="13"/>
  <c r="AR13" i="13"/>
  <c r="AS13" i="13" s="1"/>
  <c r="AT13" i="13" s="1"/>
  <c r="AN13" i="13"/>
  <c r="AM13" i="13"/>
  <c r="AO13" i="13" s="1"/>
  <c r="AL13" i="13"/>
  <c r="AH13" i="13"/>
  <c r="AI13" i="13" s="1"/>
  <c r="AD13" i="13"/>
  <c r="AC13" i="13"/>
  <c r="AB13" i="13"/>
  <c r="AA13" i="13"/>
  <c r="Z13" i="13"/>
  <c r="Y13" i="13"/>
  <c r="X13" i="13"/>
  <c r="W13" i="13"/>
  <c r="BV13" i="13" s="1"/>
  <c r="V13" i="13"/>
  <c r="AP13" i="13" s="1"/>
  <c r="U9" i="13"/>
  <c r="T9" i="13"/>
  <c r="S9" i="13"/>
  <c r="R9" i="13"/>
  <c r="Q9" i="13"/>
  <c r="P9" i="13"/>
  <c r="O9" i="13"/>
  <c r="N9" i="13"/>
  <c r="M9" i="13"/>
  <c r="L9" i="13"/>
  <c r="K9" i="13"/>
  <c r="J9" i="13"/>
  <c r="I9" i="13"/>
  <c r="H9" i="13"/>
  <c r="G9" i="13"/>
  <c r="F9" i="13"/>
  <c r="E9" i="13"/>
  <c r="D9" i="13"/>
  <c r="C9" i="13"/>
  <c r="B9" i="13"/>
  <c r="CL8" i="13"/>
  <c r="CK8" i="13"/>
  <c r="CJ8" i="13"/>
  <c r="CI8" i="13"/>
  <c r="CH8" i="13"/>
  <c r="CG8" i="13"/>
  <c r="CF8" i="13"/>
  <c r="CD8" i="13"/>
  <c r="CC8" i="13"/>
  <c r="CB8" i="13"/>
  <c r="CA8" i="13"/>
  <c r="BZ8" i="13"/>
  <c r="BN8" i="13"/>
  <c r="BM8" i="13"/>
  <c r="BL8" i="13"/>
  <c r="BK8" i="13"/>
  <c r="AR8" i="13"/>
  <c r="AN8" i="13"/>
  <c r="AM8" i="13"/>
  <c r="AO8" i="13" s="1"/>
  <c r="AL8" i="13"/>
  <c r="AH8" i="13"/>
  <c r="AI8" i="13" s="1"/>
  <c r="AD8" i="13"/>
  <c r="AC8" i="13"/>
  <c r="AB8" i="13"/>
  <c r="AA8" i="13"/>
  <c r="Z8" i="13"/>
  <c r="Y8" i="13"/>
  <c r="X8" i="13"/>
  <c r="W8" i="13"/>
  <c r="V8" i="13"/>
  <c r="CE8" i="13" s="1"/>
  <c r="CL7" i="13"/>
  <c r="CK7" i="13"/>
  <c r="CJ7" i="13"/>
  <c r="CI7" i="13"/>
  <c r="CH7" i="13"/>
  <c r="CG7" i="13"/>
  <c r="CF7" i="13"/>
  <c r="CD7" i="13"/>
  <c r="CC7" i="13"/>
  <c r="CB7" i="13"/>
  <c r="CA7" i="13"/>
  <c r="BZ7" i="13"/>
  <c r="BN7" i="13"/>
  <c r="BM7" i="13"/>
  <c r="BL7" i="13"/>
  <c r="BK7" i="13"/>
  <c r="AS7" i="13"/>
  <c r="AT7" i="13" s="1"/>
  <c r="AU7" i="13" s="1"/>
  <c r="AV7" i="13" s="1"/>
  <c r="AW7" i="13" s="1"/>
  <c r="AX7" i="13" s="1"/>
  <c r="AR7" i="13"/>
  <c r="AN7" i="13"/>
  <c r="AM7" i="13"/>
  <c r="AO7" i="13" s="1"/>
  <c r="AL7" i="13"/>
  <c r="AH7" i="13"/>
  <c r="AI7" i="13" s="1"/>
  <c r="AD7" i="13"/>
  <c r="AC7" i="13"/>
  <c r="AB7" i="13"/>
  <c r="AA7" i="13"/>
  <c r="Z7" i="13"/>
  <c r="Y7" i="13"/>
  <c r="X7" i="13"/>
  <c r="W7" i="13"/>
  <c r="V7" i="13"/>
  <c r="CL6" i="13"/>
  <c r="CK6" i="13"/>
  <c r="CJ6" i="13"/>
  <c r="CI6" i="13"/>
  <c r="CH6" i="13"/>
  <c r="CG6" i="13"/>
  <c r="CF6" i="13"/>
  <c r="CD6" i="13"/>
  <c r="CC6" i="13"/>
  <c r="CB6" i="13"/>
  <c r="CA6" i="13"/>
  <c r="BZ6" i="13"/>
  <c r="BN6" i="13"/>
  <c r="BM6" i="13"/>
  <c r="BL6" i="13"/>
  <c r="BK6" i="13"/>
  <c r="AR6" i="13"/>
  <c r="AO6" i="13"/>
  <c r="AM6" i="13"/>
  <c r="AL6" i="13"/>
  <c r="AN6" i="13" s="1"/>
  <c r="AI6" i="13"/>
  <c r="AH6" i="13"/>
  <c r="AD6" i="13"/>
  <c r="AC6" i="13"/>
  <c r="AB6" i="13"/>
  <c r="AA6" i="13"/>
  <c r="Z6" i="13"/>
  <c r="Y6" i="13"/>
  <c r="X6" i="13"/>
  <c r="W6" i="13"/>
  <c r="V6" i="13"/>
  <c r="CL5" i="13"/>
  <c r="CK5" i="13"/>
  <c r="CJ5" i="13"/>
  <c r="CI5" i="13"/>
  <c r="CH5" i="13"/>
  <c r="CG5" i="13"/>
  <c r="CF5" i="13"/>
  <c r="CD5" i="13"/>
  <c r="CC5" i="13"/>
  <c r="CB5" i="13"/>
  <c r="CA5" i="13"/>
  <c r="BZ5" i="13"/>
  <c r="BN5" i="13"/>
  <c r="BM5" i="13"/>
  <c r="BL5" i="13"/>
  <c r="BK5" i="13"/>
  <c r="AR5" i="13"/>
  <c r="AO5" i="13"/>
  <c r="AM5" i="13"/>
  <c r="AL5" i="13"/>
  <c r="AN5" i="13" s="1"/>
  <c r="AI5" i="13"/>
  <c r="AH5" i="13"/>
  <c r="AD5" i="13"/>
  <c r="AC5" i="13"/>
  <c r="AB5" i="13"/>
  <c r="AA5" i="13"/>
  <c r="Z5" i="13"/>
  <c r="Y5" i="13"/>
  <c r="X5" i="13"/>
  <c r="W5" i="13"/>
  <c r="V5" i="13"/>
  <c r="CL4" i="13"/>
  <c r="CK4" i="13"/>
  <c r="CJ4" i="13"/>
  <c r="CI4" i="13"/>
  <c r="CH4" i="13"/>
  <c r="CG4" i="13"/>
  <c r="CF4" i="13"/>
  <c r="CD4" i="13"/>
  <c r="CC4" i="13"/>
  <c r="CB4" i="13"/>
  <c r="CA4" i="13"/>
  <c r="BZ4" i="13"/>
  <c r="BY4" i="13"/>
  <c r="BW4" i="13"/>
  <c r="BV4" i="13"/>
  <c r="BQ4" i="13"/>
  <c r="BO4" i="13"/>
  <c r="BN4" i="13"/>
  <c r="BM4" i="13"/>
  <c r="BL4" i="13"/>
  <c r="BK4" i="13"/>
  <c r="AS4" i="13"/>
  <c r="AT4" i="13" s="1"/>
  <c r="AU4" i="13" s="1"/>
  <c r="AV4" i="13" s="1"/>
  <c r="AW4" i="13" s="1"/>
  <c r="AX4" i="13" s="1"/>
  <c r="AR4" i="13"/>
  <c r="AN4" i="13"/>
  <c r="AM4" i="13"/>
  <c r="AO4" i="13" s="1"/>
  <c r="AL4" i="13"/>
  <c r="AH4" i="13"/>
  <c r="AI4" i="13" s="1"/>
  <c r="AD4" i="13"/>
  <c r="AC4" i="13"/>
  <c r="AB4" i="13"/>
  <c r="AA4" i="13"/>
  <c r="Z4" i="13"/>
  <c r="Y4" i="13"/>
  <c r="X4" i="13"/>
  <c r="W4" i="13"/>
  <c r="BU4" i="13" s="1"/>
  <c r="V4" i="13"/>
  <c r="AE3" i="13"/>
  <c r="AD2" i="13"/>
  <c r="AC2" i="13"/>
  <c r="AB2" i="13"/>
  <c r="AA2" i="13"/>
  <c r="Z2" i="13"/>
  <c r="Y2" i="13"/>
  <c r="X2" i="13"/>
  <c r="W1" i="13"/>
  <c r="T1" i="13"/>
  <c r="P1" i="13"/>
  <c r="L1" i="13"/>
  <c r="I1" i="13"/>
  <c r="F1" i="13"/>
  <c r="B1" i="13"/>
  <c r="BI33" i="12"/>
  <c r="BH33" i="12"/>
  <c r="BG33" i="12"/>
  <c r="BF33" i="12"/>
  <c r="BE33" i="12"/>
  <c r="BD33" i="12"/>
  <c r="BC33" i="12"/>
  <c r="BB33" i="12"/>
  <c r="BA33" i="12"/>
  <c r="AZ33" i="12"/>
  <c r="AY33" i="12"/>
  <c r="AX33" i="12"/>
  <c r="AW33" i="12"/>
  <c r="AV33" i="12"/>
  <c r="AU33" i="12"/>
  <c r="AT33" i="12"/>
  <c r="AS33" i="12"/>
  <c r="AR33" i="12"/>
  <c r="AR26" i="12" s="1"/>
  <c r="AS26" i="12" s="1"/>
  <c r="BI32" i="12"/>
  <c r="BH32" i="12"/>
  <c r="BG32" i="12"/>
  <c r="BF32" i="12"/>
  <c r="BE32" i="12"/>
  <c r="BD32" i="12"/>
  <c r="BC32" i="12"/>
  <c r="BB32" i="12"/>
  <c r="BA32" i="12"/>
  <c r="AZ32" i="12"/>
  <c r="AY32" i="12"/>
  <c r="AX32" i="12"/>
  <c r="AW32" i="12"/>
  <c r="AV32" i="12"/>
  <c r="AU32" i="12"/>
  <c r="AT32" i="12"/>
  <c r="AS32" i="12"/>
  <c r="AR32" i="12"/>
  <c r="AR16" i="12" s="1"/>
  <c r="AS16" i="12" s="1"/>
  <c r="AT16" i="12" s="1"/>
  <c r="AU16" i="12" s="1"/>
  <c r="AV16" i="12" s="1"/>
  <c r="BI31" i="12"/>
  <c r="BH31" i="12"/>
  <c r="BG31" i="12"/>
  <c r="BF31" i="12"/>
  <c r="BE31" i="12"/>
  <c r="BD31" i="12"/>
  <c r="BC31" i="12"/>
  <c r="BB31" i="12"/>
  <c r="BA31" i="12"/>
  <c r="AZ31" i="12"/>
  <c r="AY31" i="12"/>
  <c r="AX31" i="12"/>
  <c r="AW31" i="12"/>
  <c r="AV31" i="12"/>
  <c r="AU31" i="12"/>
  <c r="AT31" i="12"/>
  <c r="AS31" i="12"/>
  <c r="AR31" i="12"/>
  <c r="CL26" i="12"/>
  <c r="S91" i="28" s="1"/>
  <c r="CK26" i="12"/>
  <c r="R91" i="28" s="1"/>
  <c r="CJ26" i="12"/>
  <c r="Q91" i="28" s="1"/>
  <c r="CI26" i="12"/>
  <c r="P91" i="28" s="1"/>
  <c r="CH26" i="12"/>
  <c r="O91" i="28" s="1"/>
  <c r="CG26" i="12"/>
  <c r="N91" i="28" s="1"/>
  <c r="CF26" i="12"/>
  <c r="M91" i="28" s="1"/>
  <c r="CD26" i="12"/>
  <c r="CC26" i="12"/>
  <c r="CB26" i="12"/>
  <c r="CA26" i="12"/>
  <c r="BZ26" i="12"/>
  <c r="BN26" i="12"/>
  <c r="BM26" i="12"/>
  <c r="BL26" i="12"/>
  <c r="BK26" i="12"/>
  <c r="AM26" i="12"/>
  <c r="AL26" i="12"/>
  <c r="X91" i="28" s="1"/>
  <c r="AH26" i="12"/>
  <c r="T91" i="28" s="1"/>
  <c r="AD26" i="12"/>
  <c r="L91" i="28" s="1"/>
  <c r="AC26" i="12"/>
  <c r="K91" i="28" s="1"/>
  <c r="AB26" i="12"/>
  <c r="J91" i="28" s="1"/>
  <c r="AA26" i="12"/>
  <c r="I91" i="28" s="1"/>
  <c r="Z26" i="12"/>
  <c r="H91" i="28" s="1"/>
  <c r="Y26" i="12"/>
  <c r="G91" i="28" s="1"/>
  <c r="X26" i="12"/>
  <c r="F91" i="28" s="1"/>
  <c r="W26" i="12"/>
  <c r="E91" i="28" s="1"/>
  <c r="V26" i="12"/>
  <c r="AP26" i="12" s="1"/>
  <c r="AB91" i="28" s="1"/>
  <c r="CL25" i="12"/>
  <c r="S90" i="28" s="1"/>
  <c r="CK25" i="12"/>
  <c r="R90" i="28" s="1"/>
  <c r="CJ25" i="12"/>
  <c r="Q90" i="28" s="1"/>
  <c r="CI25" i="12"/>
  <c r="P90" i="28" s="1"/>
  <c r="CH25" i="12"/>
  <c r="O90" i="28" s="1"/>
  <c r="CG25" i="12"/>
  <c r="N90" i="28" s="1"/>
  <c r="CF25" i="12"/>
  <c r="M90" i="28" s="1"/>
  <c r="CD25" i="12"/>
  <c r="CC25" i="12"/>
  <c r="CB25" i="12"/>
  <c r="CA25" i="12"/>
  <c r="BZ25" i="12"/>
  <c r="BN25" i="12"/>
  <c r="BM25" i="12"/>
  <c r="BL25" i="12"/>
  <c r="BK25" i="12"/>
  <c r="AR25" i="12"/>
  <c r="AM25" i="12"/>
  <c r="AL25" i="12"/>
  <c r="AH25" i="12"/>
  <c r="AD25" i="12"/>
  <c r="L90" i="28" s="1"/>
  <c r="AC25" i="12"/>
  <c r="K90" i="28" s="1"/>
  <c r="AB25" i="12"/>
  <c r="J90" i="28" s="1"/>
  <c r="AA25" i="12"/>
  <c r="I90" i="28" s="1"/>
  <c r="Z25" i="12"/>
  <c r="H90" i="28" s="1"/>
  <c r="Y25" i="12"/>
  <c r="G90" i="28" s="1"/>
  <c r="X25" i="12"/>
  <c r="F90" i="28" s="1"/>
  <c r="W25" i="12"/>
  <c r="E90" i="28" s="1"/>
  <c r="V25" i="12"/>
  <c r="D90" i="28" s="1"/>
  <c r="CL24" i="12"/>
  <c r="S89" i="28" s="1"/>
  <c r="CK24" i="12"/>
  <c r="R89" i="28" s="1"/>
  <c r="CJ24" i="12"/>
  <c r="Q89" i="28" s="1"/>
  <c r="CI24" i="12"/>
  <c r="P89" i="28" s="1"/>
  <c r="CH24" i="12"/>
  <c r="O89" i="28" s="1"/>
  <c r="CG24" i="12"/>
  <c r="N89" i="28" s="1"/>
  <c r="CF24" i="12"/>
  <c r="M89" i="28" s="1"/>
  <c r="CD24" i="12"/>
  <c r="CC24" i="12"/>
  <c r="CB24" i="12"/>
  <c r="CA24" i="12"/>
  <c r="BZ24" i="12"/>
  <c r="BN24" i="12"/>
  <c r="BM24" i="12"/>
  <c r="BL24" i="12"/>
  <c r="BK24" i="12"/>
  <c r="AR24" i="12"/>
  <c r="AO24" i="12"/>
  <c r="AA89" i="28" s="1"/>
  <c r="AM24" i="12"/>
  <c r="Y89" i="28" s="1"/>
  <c r="AL24" i="12"/>
  <c r="AH24" i="12"/>
  <c r="AD24" i="12"/>
  <c r="L89" i="28" s="1"/>
  <c r="AC24" i="12"/>
  <c r="K89" i="28" s="1"/>
  <c r="AB24" i="12"/>
  <c r="J89" i="28" s="1"/>
  <c r="AA24" i="12"/>
  <c r="I89" i="28" s="1"/>
  <c r="Z24" i="12"/>
  <c r="H89" i="28" s="1"/>
  <c r="Y24" i="12"/>
  <c r="G89" i="28" s="1"/>
  <c r="X24" i="12"/>
  <c r="F89" i="28" s="1"/>
  <c r="W24" i="12"/>
  <c r="E89" i="28" s="1"/>
  <c r="V24" i="12"/>
  <c r="D89" i="28" s="1"/>
  <c r="CL23" i="12"/>
  <c r="S88" i="28" s="1"/>
  <c r="CK23" i="12"/>
  <c r="R88" i="28" s="1"/>
  <c r="CJ23" i="12"/>
  <c r="Q88" i="28" s="1"/>
  <c r="CI23" i="12"/>
  <c r="P88" i="28" s="1"/>
  <c r="CH23" i="12"/>
  <c r="O88" i="28" s="1"/>
  <c r="CG23" i="12"/>
  <c r="N88" i="28" s="1"/>
  <c r="CF23" i="12"/>
  <c r="M88" i="28" s="1"/>
  <c r="CD23" i="12"/>
  <c r="CC23" i="12"/>
  <c r="CB23" i="12"/>
  <c r="CA23" i="12"/>
  <c r="BZ23" i="12"/>
  <c r="BN23" i="12"/>
  <c r="BM23" i="12"/>
  <c r="BL23" i="12"/>
  <c r="BK23" i="12"/>
  <c r="AM23" i="12"/>
  <c r="Y88" i="28" s="1"/>
  <c r="AL23" i="12"/>
  <c r="X88" i="28" s="1"/>
  <c r="AH23" i="12"/>
  <c r="AD23" i="12"/>
  <c r="L88" i="28" s="1"/>
  <c r="AC23" i="12"/>
  <c r="K88" i="28" s="1"/>
  <c r="AB23" i="12"/>
  <c r="J88" i="28" s="1"/>
  <c r="AA23" i="12"/>
  <c r="I88" i="28" s="1"/>
  <c r="Z23" i="12"/>
  <c r="H88" i="28" s="1"/>
  <c r="Y23" i="12"/>
  <c r="G88" i="28" s="1"/>
  <c r="X23" i="12"/>
  <c r="F88" i="28" s="1"/>
  <c r="W23" i="12"/>
  <c r="E88" i="28" s="1"/>
  <c r="V23" i="12"/>
  <c r="AP23" i="12" s="1"/>
  <c r="AB88" i="28" s="1"/>
  <c r="CL22" i="12"/>
  <c r="S87" i="28" s="1"/>
  <c r="CK22" i="12"/>
  <c r="R87" i="28" s="1"/>
  <c r="CJ22" i="12"/>
  <c r="Q87" i="28" s="1"/>
  <c r="CI22" i="12"/>
  <c r="P87" i="28" s="1"/>
  <c r="CH22" i="12"/>
  <c r="O87" i="28" s="1"/>
  <c r="CG22" i="12"/>
  <c r="N87" i="28" s="1"/>
  <c r="CF22" i="12"/>
  <c r="M87" i="28" s="1"/>
  <c r="CD22" i="12"/>
  <c r="CC22" i="12"/>
  <c r="CB22" i="12"/>
  <c r="CA22" i="12"/>
  <c r="BZ22" i="12"/>
  <c r="BN22" i="12"/>
  <c r="BM22" i="12"/>
  <c r="BL22" i="12"/>
  <c r="BK22" i="12"/>
  <c r="AR22" i="12"/>
  <c r="AM22" i="12"/>
  <c r="AL22" i="12"/>
  <c r="X87" i="28" s="1"/>
  <c r="AH22" i="12"/>
  <c r="T87" i="28" s="1"/>
  <c r="AD22" i="12"/>
  <c r="L87" i="28" s="1"/>
  <c r="AC22" i="12"/>
  <c r="K87" i="28" s="1"/>
  <c r="AB22" i="12"/>
  <c r="J87" i="28" s="1"/>
  <c r="AA22" i="12"/>
  <c r="I87" i="28" s="1"/>
  <c r="Z22" i="12"/>
  <c r="H87" i="28" s="1"/>
  <c r="Y22" i="12"/>
  <c r="G87" i="28" s="1"/>
  <c r="X22" i="12"/>
  <c r="F87" i="28" s="1"/>
  <c r="W22" i="12"/>
  <c r="E87" i="28" s="1"/>
  <c r="V22" i="12"/>
  <c r="BJ33" i="12" s="1"/>
  <c r="U18" i="12"/>
  <c r="T18" i="12"/>
  <c r="S18" i="12"/>
  <c r="R18" i="12"/>
  <c r="Q18" i="12"/>
  <c r="P18" i="12"/>
  <c r="O18" i="12"/>
  <c r="N18" i="12"/>
  <c r="M18" i="12"/>
  <c r="L18" i="12"/>
  <c r="K18" i="12"/>
  <c r="J18" i="12"/>
  <c r="I18" i="12"/>
  <c r="H18" i="12"/>
  <c r="G18" i="12"/>
  <c r="F18" i="12"/>
  <c r="E18" i="12"/>
  <c r="D18" i="12"/>
  <c r="C18" i="12"/>
  <c r="B18" i="12"/>
  <c r="CL17" i="12"/>
  <c r="CK17" i="12"/>
  <c r="CJ17" i="12"/>
  <c r="CI17" i="12"/>
  <c r="CH17" i="12"/>
  <c r="CG17" i="12"/>
  <c r="CF17" i="12"/>
  <c r="CD17" i="12"/>
  <c r="CC17" i="12"/>
  <c r="CB17" i="12"/>
  <c r="CA17" i="12"/>
  <c r="BZ17" i="12"/>
  <c r="BN17" i="12"/>
  <c r="BM17" i="12"/>
  <c r="BL17" i="12"/>
  <c r="BK17" i="12"/>
  <c r="AN17" i="12"/>
  <c r="AM17" i="12"/>
  <c r="AO17" i="12" s="1"/>
  <c r="AL17" i="12"/>
  <c r="AI17" i="12"/>
  <c r="AH17" i="12"/>
  <c r="AD17" i="12"/>
  <c r="AC17" i="12"/>
  <c r="AB17" i="12"/>
  <c r="AA17" i="12"/>
  <c r="Z17" i="12"/>
  <c r="Y17" i="12"/>
  <c r="X17" i="12"/>
  <c r="W17" i="12"/>
  <c r="V17" i="12"/>
  <c r="AP17" i="12" s="1"/>
  <c r="CL16" i="12"/>
  <c r="CK16" i="12"/>
  <c r="CJ16" i="12"/>
  <c r="CI16" i="12"/>
  <c r="CH16" i="12"/>
  <c r="CG16" i="12"/>
  <c r="CF16" i="12"/>
  <c r="CD16" i="12"/>
  <c r="CC16" i="12"/>
  <c r="CB16" i="12"/>
  <c r="CA16" i="12"/>
  <c r="BZ16" i="12"/>
  <c r="BN16" i="12"/>
  <c r="BM16" i="12"/>
  <c r="BL16" i="12"/>
  <c r="BK16" i="12"/>
  <c r="AM16" i="12"/>
  <c r="AO16" i="12" s="1"/>
  <c r="AL16" i="12"/>
  <c r="AN16" i="12" s="1"/>
  <c r="AH16" i="12"/>
  <c r="AI16" i="12" s="1"/>
  <c r="AD16" i="12"/>
  <c r="AC16" i="12"/>
  <c r="AB16" i="12"/>
  <c r="AA16" i="12"/>
  <c r="Z16" i="12"/>
  <c r="Y16" i="12"/>
  <c r="X16" i="12"/>
  <c r="W16" i="12"/>
  <c r="V16" i="12"/>
  <c r="AP16" i="12" s="1"/>
  <c r="CL15" i="12"/>
  <c r="CK15" i="12"/>
  <c r="CJ15" i="12"/>
  <c r="CI15" i="12"/>
  <c r="CH15" i="12"/>
  <c r="CG15" i="12"/>
  <c r="CF15" i="12"/>
  <c r="CD15" i="12"/>
  <c r="CC15" i="12"/>
  <c r="CB15" i="12"/>
  <c r="CA15" i="12"/>
  <c r="BZ15" i="12"/>
  <c r="BN15" i="12"/>
  <c r="BM15" i="12"/>
  <c r="BL15" i="12"/>
  <c r="BK15" i="12"/>
  <c r="AR15" i="12"/>
  <c r="AS15" i="12" s="1"/>
  <c r="AT15" i="12" s="1"/>
  <c r="AU15" i="12" s="1"/>
  <c r="AV15" i="12" s="1"/>
  <c r="AO15" i="12"/>
  <c r="AM15" i="12"/>
  <c r="AL15" i="12"/>
  <c r="AN15" i="12" s="1"/>
  <c r="AH15" i="12"/>
  <c r="AI15" i="12" s="1"/>
  <c r="AD15" i="12"/>
  <c r="AC15" i="12"/>
  <c r="AB15" i="12"/>
  <c r="AA15" i="12"/>
  <c r="Z15" i="12"/>
  <c r="Y15" i="12"/>
  <c r="X15" i="12"/>
  <c r="W15" i="12"/>
  <c r="V15" i="12"/>
  <c r="AP15" i="12" s="1"/>
  <c r="CL14" i="12"/>
  <c r="CK14" i="12"/>
  <c r="CJ14" i="12"/>
  <c r="CI14" i="12"/>
  <c r="CH14" i="12"/>
  <c r="CG14" i="12"/>
  <c r="CF14" i="12"/>
  <c r="CD14" i="12"/>
  <c r="CC14" i="12"/>
  <c r="CB14" i="12"/>
  <c r="CA14" i="12"/>
  <c r="BZ14" i="12"/>
  <c r="BN14" i="12"/>
  <c r="BM14" i="12"/>
  <c r="BL14" i="12"/>
  <c r="BK14" i="12"/>
  <c r="AO14" i="12"/>
  <c r="AM14" i="12"/>
  <c r="AL14" i="12"/>
  <c r="AN14" i="12" s="1"/>
  <c r="AH14" i="12"/>
  <c r="AI14" i="12" s="1"/>
  <c r="AD14" i="12"/>
  <c r="AC14" i="12"/>
  <c r="AB14" i="12"/>
  <c r="AA14" i="12"/>
  <c r="Z14" i="12"/>
  <c r="Y14" i="12"/>
  <c r="X14" i="12"/>
  <c r="W14" i="12"/>
  <c r="V14" i="12"/>
  <c r="CL13" i="12"/>
  <c r="CK13" i="12"/>
  <c r="CJ13" i="12"/>
  <c r="CI13" i="12"/>
  <c r="CH13" i="12"/>
  <c r="CG13" i="12"/>
  <c r="CF13" i="12"/>
  <c r="CD13" i="12"/>
  <c r="CC13" i="12"/>
  <c r="CB13" i="12"/>
  <c r="CA13" i="12"/>
  <c r="BZ13" i="12"/>
  <c r="BN13" i="12"/>
  <c r="BM13" i="12"/>
  <c r="BL13" i="12"/>
  <c r="BK13" i="12"/>
  <c r="AR13" i="12"/>
  <c r="AS13" i="12" s="1"/>
  <c r="AT13" i="12" s="1"/>
  <c r="AU13" i="12" s="1"/>
  <c r="AV13" i="12" s="1"/>
  <c r="AM13" i="12"/>
  <c r="AO13" i="12" s="1"/>
  <c r="AL13" i="12"/>
  <c r="AN13" i="12" s="1"/>
  <c r="AH13" i="12"/>
  <c r="AI13" i="12" s="1"/>
  <c r="AD13" i="12"/>
  <c r="AC13" i="12"/>
  <c r="AB13" i="12"/>
  <c r="AA13" i="12"/>
  <c r="Z13" i="12"/>
  <c r="Y13" i="12"/>
  <c r="X13" i="12"/>
  <c r="W13" i="12"/>
  <c r="BQ13" i="12" s="1"/>
  <c r="V13" i="12"/>
  <c r="AP13" i="12" s="1"/>
  <c r="U9" i="12"/>
  <c r="T9" i="12"/>
  <c r="S9" i="12"/>
  <c r="R9" i="12"/>
  <c r="Q9" i="12"/>
  <c r="P9" i="12"/>
  <c r="O9" i="12"/>
  <c r="N9" i="12"/>
  <c r="M9" i="12"/>
  <c r="L9" i="12"/>
  <c r="K9" i="12"/>
  <c r="J9" i="12"/>
  <c r="I9" i="12"/>
  <c r="H9" i="12"/>
  <c r="G9" i="12"/>
  <c r="F9" i="12"/>
  <c r="E9" i="12"/>
  <c r="D9" i="12"/>
  <c r="C9" i="12"/>
  <c r="B9" i="12"/>
  <c r="CL8" i="12"/>
  <c r="CK8" i="12"/>
  <c r="CJ8" i="12"/>
  <c r="CI8" i="12"/>
  <c r="CH8" i="12"/>
  <c r="CG8" i="12"/>
  <c r="CF8" i="12"/>
  <c r="CD8" i="12"/>
  <c r="CC8" i="12"/>
  <c r="CB8" i="12"/>
  <c r="CA8" i="12"/>
  <c r="BZ8" i="12"/>
  <c r="BN8" i="12"/>
  <c r="BM8" i="12"/>
  <c r="BL8" i="12"/>
  <c r="BK8" i="12"/>
  <c r="AR8" i="12"/>
  <c r="AS8" i="12" s="1"/>
  <c r="AT8" i="12" s="1"/>
  <c r="AU8" i="12" s="1"/>
  <c r="AV8" i="12" s="1"/>
  <c r="AW8" i="12" s="1"/>
  <c r="AX8" i="12" s="1"/>
  <c r="AO8" i="12"/>
  <c r="AM8" i="12"/>
  <c r="AL8" i="12"/>
  <c r="AN8" i="12" s="1"/>
  <c r="AH8" i="12"/>
  <c r="AI8" i="12" s="1"/>
  <c r="AD8" i="12"/>
  <c r="AC8" i="12"/>
  <c r="AB8" i="12"/>
  <c r="AA8" i="12"/>
  <c r="Z8" i="12"/>
  <c r="Y8" i="12"/>
  <c r="X8" i="12"/>
  <c r="W8" i="12"/>
  <c r="V8" i="12"/>
  <c r="CL7" i="12"/>
  <c r="CK7" i="12"/>
  <c r="CJ7" i="12"/>
  <c r="CI7" i="12"/>
  <c r="CH7" i="12"/>
  <c r="CG7" i="12"/>
  <c r="CF7" i="12"/>
  <c r="CD7" i="12"/>
  <c r="CC7" i="12"/>
  <c r="CB7" i="12"/>
  <c r="CA7" i="12"/>
  <c r="BZ7" i="12"/>
  <c r="BN7" i="12"/>
  <c r="BM7" i="12"/>
  <c r="BL7" i="12"/>
  <c r="BK7" i="12"/>
  <c r="AR7" i="12"/>
  <c r="AS7" i="12" s="1"/>
  <c r="AT7" i="12" s="1"/>
  <c r="AU7" i="12" s="1"/>
  <c r="AV7" i="12" s="1"/>
  <c r="AW7" i="12" s="1"/>
  <c r="AX7" i="12" s="1"/>
  <c r="AO7" i="12"/>
  <c r="AM7" i="12"/>
  <c r="AL7" i="12"/>
  <c r="AN7" i="12" s="1"/>
  <c r="AH7" i="12"/>
  <c r="AI7" i="12" s="1"/>
  <c r="AD7" i="12"/>
  <c r="AC7" i="12"/>
  <c r="AB7" i="12"/>
  <c r="AA7" i="12"/>
  <c r="Z7" i="12"/>
  <c r="Y7" i="12"/>
  <c r="X7" i="12"/>
  <c r="W7" i="12"/>
  <c r="V7" i="12"/>
  <c r="CL6" i="12"/>
  <c r="CK6" i="12"/>
  <c r="CJ6" i="12"/>
  <c r="CI6" i="12"/>
  <c r="CH6" i="12"/>
  <c r="CG6" i="12"/>
  <c r="CF6" i="12"/>
  <c r="CD6" i="12"/>
  <c r="CC6" i="12"/>
  <c r="CB6" i="12"/>
  <c r="CA6" i="12"/>
  <c r="BZ6" i="12"/>
  <c r="BN6" i="12"/>
  <c r="BM6" i="12"/>
  <c r="BL6" i="12"/>
  <c r="BK6" i="12"/>
  <c r="AR6" i="12"/>
  <c r="AS6" i="12" s="1"/>
  <c r="AT6" i="12" s="1"/>
  <c r="AU6" i="12" s="1"/>
  <c r="AV6" i="12" s="1"/>
  <c r="AW6" i="12" s="1"/>
  <c r="AX6" i="12" s="1"/>
  <c r="AO6" i="12"/>
  <c r="AM6" i="12"/>
  <c r="AL6" i="12"/>
  <c r="AN6" i="12" s="1"/>
  <c r="AH6" i="12"/>
  <c r="AI6" i="12" s="1"/>
  <c r="AD6" i="12"/>
  <c r="AC6" i="12"/>
  <c r="AB6" i="12"/>
  <c r="AA6" i="12"/>
  <c r="Z6" i="12"/>
  <c r="Y6" i="12"/>
  <c r="X6" i="12"/>
  <c r="W6" i="12"/>
  <c r="V6" i="12"/>
  <c r="CE6" i="12" s="1"/>
  <c r="CL5" i="12"/>
  <c r="CK5" i="12"/>
  <c r="CJ5" i="12"/>
  <c r="CI5" i="12"/>
  <c r="CH5" i="12"/>
  <c r="CG5" i="12"/>
  <c r="CF5" i="12"/>
  <c r="CD5" i="12"/>
  <c r="CC5" i="12"/>
  <c r="CB5" i="12"/>
  <c r="CA5" i="12"/>
  <c r="BZ5" i="12"/>
  <c r="BN5" i="12"/>
  <c r="BM5" i="12"/>
  <c r="BL5" i="12"/>
  <c r="BK5" i="12"/>
  <c r="AS5" i="12"/>
  <c r="AR5" i="12"/>
  <c r="AM5" i="12"/>
  <c r="AO5" i="12" s="1"/>
  <c r="AL5" i="12"/>
  <c r="AN5" i="12" s="1"/>
  <c r="AH5" i="12"/>
  <c r="AI5" i="12" s="1"/>
  <c r="AD5" i="12"/>
  <c r="AC5" i="12"/>
  <c r="AB5" i="12"/>
  <c r="AA5" i="12"/>
  <c r="Z5" i="12"/>
  <c r="Y5" i="12"/>
  <c r="X5" i="12"/>
  <c r="W5" i="12"/>
  <c r="V5" i="12"/>
  <c r="CL4" i="12"/>
  <c r="CK4" i="12"/>
  <c r="CJ4" i="12"/>
  <c r="CI4" i="12"/>
  <c r="CH4" i="12"/>
  <c r="CG4" i="12"/>
  <c r="CF4" i="12"/>
  <c r="CD4" i="12"/>
  <c r="CC4" i="12"/>
  <c r="CB4" i="12"/>
  <c r="CA4" i="12"/>
  <c r="BZ4" i="12"/>
  <c r="BS4" i="12"/>
  <c r="BR4" i="12"/>
  <c r="BO4" i="12"/>
  <c r="BN4" i="12"/>
  <c r="BM4" i="12"/>
  <c r="BL4" i="12"/>
  <c r="BK4" i="12"/>
  <c r="AR4" i="12"/>
  <c r="AS4" i="12" s="1"/>
  <c r="AT4" i="12" s="1"/>
  <c r="AU4" i="12" s="1"/>
  <c r="AV4" i="12" s="1"/>
  <c r="AW4" i="12" s="1"/>
  <c r="AX4" i="12" s="1"/>
  <c r="AO4" i="12"/>
  <c r="AM4" i="12"/>
  <c r="AL4" i="12"/>
  <c r="AN4" i="12" s="1"/>
  <c r="AH4" i="12"/>
  <c r="AI4" i="12" s="1"/>
  <c r="AD4" i="12"/>
  <c r="AC4" i="12"/>
  <c r="AB4" i="12"/>
  <c r="AA4" i="12"/>
  <c r="Z4" i="12"/>
  <c r="Y4" i="12"/>
  <c r="X4" i="12"/>
  <c r="W4" i="12"/>
  <c r="BU4" i="12" s="1"/>
  <c r="V4" i="12"/>
  <c r="AE3" i="12"/>
  <c r="AD2" i="12"/>
  <c r="AC2" i="12"/>
  <c r="AB2" i="12"/>
  <c r="AA2" i="12"/>
  <c r="Z2" i="12"/>
  <c r="Y2" i="12"/>
  <c r="X2" i="12"/>
  <c r="W1" i="12"/>
  <c r="T1" i="12"/>
  <c r="P1" i="12"/>
  <c r="L1" i="12"/>
  <c r="I1" i="12"/>
  <c r="F1" i="12"/>
  <c r="B1" i="12"/>
  <c r="BI33" i="11"/>
  <c r="BH33" i="11"/>
  <c r="BG33" i="11"/>
  <c r="BF33" i="11"/>
  <c r="BE33" i="11"/>
  <c r="BD33" i="11"/>
  <c r="BC33" i="11"/>
  <c r="BB33" i="11"/>
  <c r="BA33" i="11"/>
  <c r="AZ33" i="11"/>
  <c r="AY33" i="11"/>
  <c r="AX33" i="11"/>
  <c r="AW33" i="11"/>
  <c r="AV33" i="11"/>
  <c r="AU33" i="11"/>
  <c r="AT33" i="11"/>
  <c r="AS33" i="11"/>
  <c r="AR33" i="11"/>
  <c r="AR23" i="11" s="1"/>
  <c r="AS23" i="11" s="1"/>
  <c r="AT23" i="11" s="1"/>
  <c r="BI32" i="11"/>
  <c r="BH32" i="11"/>
  <c r="BG32" i="11"/>
  <c r="BF32" i="11"/>
  <c r="BE32" i="11"/>
  <c r="BD32" i="11"/>
  <c r="BC32" i="11"/>
  <c r="BB32" i="11"/>
  <c r="BA32" i="11"/>
  <c r="AZ32" i="11"/>
  <c r="AY32" i="11"/>
  <c r="AX32" i="11"/>
  <c r="AW32" i="11"/>
  <c r="AV32" i="11"/>
  <c r="AU32" i="11"/>
  <c r="AT32" i="11"/>
  <c r="AS32" i="11"/>
  <c r="AR32" i="11"/>
  <c r="AR15" i="11" s="1"/>
  <c r="AS15" i="11" s="1"/>
  <c r="BI31" i="11"/>
  <c r="BH31" i="11"/>
  <c r="BG31" i="11"/>
  <c r="BF31" i="11"/>
  <c r="BE31" i="11"/>
  <c r="BD31" i="11"/>
  <c r="BC31" i="11"/>
  <c r="BB31" i="11"/>
  <c r="BA31" i="11"/>
  <c r="AZ31" i="11"/>
  <c r="AY31" i="11"/>
  <c r="AX31" i="11"/>
  <c r="AW31" i="11"/>
  <c r="AV31" i="11"/>
  <c r="AU31" i="11"/>
  <c r="AT31" i="11"/>
  <c r="AS31" i="11"/>
  <c r="AR31" i="11"/>
  <c r="CL26" i="11"/>
  <c r="S76" i="28" s="1"/>
  <c r="CK26" i="11"/>
  <c r="R76" i="28" s="1"/>
  <c r="CJ26" i="11"/>
  <c r="Q76" i="28" s="1"/>
  <c r="CI26" i="11"/>
  <c r="P76" i="28" s="1"/>
  <c r="CH26" i="11"/>
  <c r="O76" i="28" s="1"/>
  <c r="CG26" i="11"/>
  <c r="N76" i="28" s="1"/>
  <c r="CF26" i="11"/>
  <c r="M76" i="28" s="1"/>
  <c r="CD26" i="11"/>
  <c r="CC26" i="11"/>
  <c r="CB26" i="11"/>
  <c r="CA26" i="11"/>
  <c r="BZ26" i="11"/>
  <c r="BN26" i="11"/>
  <c r="BM26" i="11"/>
  <c r="BL26" i="11"/>
  <c r="BK26" i="11"/>
  <c r="AN26" i="11"/>
  <c r="Z76" i="28" s="1"/>
  <c r="AM26" i="11"/>
  <c r="AL26" i="11"/>
  <c r="X76" i="28" s="1"/>
  <c r="AH26" i="11"/>
  <c r="T76" i="28" s="1"/>
  <c r="AD26" i="11"/>
  <c r="L76" i="28" s="1"/>
  <c r="AC26" i="11"/>
  <c r="K76" i="28" s="1"/>
  <c r="AB26" i="11"/>
  <c r="J76" i="28" s="1"/>
  <c r="AA26" i="11"/>
  <c r="I76" i="28" s="1"/>
  <c r="Z26" i="11"/>
  <c r="H76" i="28" s="1"/>
  <c r="Y26" i="11"/>
  <c r="G76" i="28" s="1"/>
  <c r="X26" i="11"/>
  <c r="F76" i="28" s="1"/>
  <c r="W26" i="11"/>
  <c r="E76" i="28" s="1"/>
  <c r="V26" i="11"/>
  <c r="AP26" i="11" s="1"/>
  <c r="AB76" i="28" s="1"/>
  <c r="CL25" i="11"/>
  <c r="S75" i="28" s="1"/>
  <c r="CK25" i="11"/>
  <c r="R75" i="28" s="1"/>
  <c r="CJ25" i="11"/>
  <c r="Q75" i="28" s="1"/>
  <c r="CI25" i="11"/>
  <c r="P75" i="28" s="1"/>
  <c r="CH25" i="11"/>
  <c r="O75" i="28" s="1"/>
  <c r="CG25" i="11"/>
  <c r="N75" i="28" s="1"/>
  <c r="CF25" i="11"/>
  <c r="M75" i="28" s="1"/>
  <c r="CD25" i="11"/>
  <c r="CC25" i="11"/>
  <c r="CB25" i="11"/>
  <c r="CA25" i="11"/>
  <c r="BZ25" i="11"/>
  <c r="BN25" i="11"/>
  <c r="BM25" i="11"/>
  <c r="BL25" i="11"/>
  <c r="BK25" i="11"/>
  <c r="AR25" i="11"/>
  <c r="AM25" i="11"/>
  <c r="AL25" i="11"/>
  <c r="AI25" i="11"/>
  <c r="U75" i="28" s="1"/>
  <c r="AH25" i="11"/>
  <c r="T75" i="28" s="1"/>
  <c r="AD25" i="11"/>
  <c r="L75" i="28" s="1"/>
  <c r="AC25" i="11"/>
  <c r="K75" i="28" s="1"/>
  <c r="AB25" i="11"/>
  <c r="J75" i="28" s="1"/>
  <c r="AA25" i="11"/>
  <c r="I75" i="28" s="1"/>
  <c r="Z25" i="11"/>
  <c r="H75" i="28" s="1"/>
  <c r="Y25" i="11"/>
  <c r="G75" i="28" s="1"/>
  <c r="X25" i="11"/>
  <c r="F75" i="28" s="1"/>
  <c r="W25" i="11"/>
  <c r="E75" i="28" s="1"/>
  <c r="V25" i="11"/>
  <c r="D75" i="28" s="1"/>
  <c r="CL24" i="11"/>
  <c r="S74" i="28" s="1"/>
  <c r="CK24" i="11"/>
  <c r="R74" i="28" s="1"/>
  <c r="CJ24" i="11"/>
  <c r="Q74" i="28" s="1"/>
  <c r="CI24" i="11"/>
  <c r="P74" i="28" s="1"/>
  <c r="CH24" i="11"/>
  <c r="O74" i="28" s="1"/>
  <c r="CG24" i="11"/>
  <c r="N74" i="28" s="1"/>
  <c r="CF24" i="11"/>
  <c r="M74" i="28" s="1"/>
  <c r="CD24" i="11"/>
  <c r="CC24" i="11"/>
  <c r="CB24" i="11"/>
  <c r="CA24" i="11"/>
  <c r="BZ24" i="11"/>
  <c r="BN24" i="11"/>
  <c r="BM24" i="11"/>
  <c r="BL24" i="11"/>
  <c r="BK24" i="11"/>
  <c r="AR24" i="11"/>
  <c r="AS24" i="11" s="1"/>
  <c r="AT24" i="11" s="1"/>
  <c r="AM24" i="11"/>
  <c r="Y74" i="28" s="1"/>
  <c r="AL24" i="11"/>
  <c r="AH24" i="11"/>
  <c r="AD24" i="11"/>
  <c r="L74" i="28" s="1"/>
  <c r="AC24" i="11"/>
  <c r="K74" i="28" s="1"/>
  <c r="AB24" i="11"/>
  <c r="J74" i="28" s="1"/>
  <c r="AA24" i="11"/>
  <c r="I74" i="28" s="1"/>
  <c r="Z24" i="11"/>
  <c r="H74" i="28" s="1"/>
  <c r="Y24" i="11"/>
  <c r="G74" i="28" s="1"/>
  <c r="X24" i="11"/>
  <c r="F74" i="28" s="1"/>
  <c r="W24" i="11"/>
  <c r="E74" i="28" s="1"/>
  <c r="V24" i="11"/>
  <c r="D74" i="28" s="1"/>
  <c r="CL23" i="11"/>
  <c r="S73" i="28" s="1"/>
  <c r="CK23" i="11"/>
  <c r="R73" i="28" s="1"/>
  <c r="CJ23" i="11"/>
  <c r="Q73" i="28" s="1"/>
  <c r="CI23" i="11"/>
  <c r="P73" i="28" s="1"/>
  <c r="CH23" i="11"/>
  <c r="O73" i="28" s="1"/>
  <c r="CG23" i="11"/>
  <c r="N73" i="28" s="1"/>
  <c r="CF23" i="11"/>
  <c r="M73" i="28" s="1"/>
  <c r="CD23" i="11"/>
  <c r="CC23" i="11"/>
  <c r="CB23" i="11"/>
  <c r="CA23" i="11"/>
  <c r="BZ23" i="11"/>
  <c r="BN23" i="11"/>
  <c r="BM23" i="11"/>
  <c r="BL23" i="11"/>
  <c r="BK23" i="11"/>
  <c r="AO23" i="11"/>
  <c r="AA73" i="28" s="1"/>
  <c r="AM23" i="11"/>
  <c r="Y73" i="28" s="1"/>
  <c r="AL23" i="11"/>
  <c r="X73" i="28" s="1"/>
  <c r="AI23" i="11"/>
  <c r="U73" i="28" s="1"/>
  <c r="AH23" i="11"/>
  <c r="T73" i="28" s="1"/>
  <c r="AD23" i="11"/>
  <c r="L73" i="28" s="1"/>
  <c r="AC23" i="11"/>
  <c r="K73" i="28" s="1"/>
  <c r="AB23" i="11"/>
  <c r="J73" i="28" s="1"/>
  <c r="AA23" i="11"/>
  <c r="I73" i="28" s="1"/>
  <c r="Z23" i="11"/>
  <c r="H73" i="28" s="1"/>
  <c r="Y23" i="11"/>
  <c r="G73" i="28" s="1"/>
  <c r="X23" i="11"/>
  <c r="F73" i="28" s="1"/>
  <c r="W23" i="11"/>
  <c r="E73" i="28" s="1"/>
  <c r="V23" i="11"/>
  <c r="D73" i="28" s="1"/>
  <c r="CL22" i="11"/>
  <c r="S72" i="28" s="1"/>
  <c r="CK22" i="11"/>
  <c r="R72" i="28" s="1"/>
  <c r="CJ22" i="11"/>
  <c r="Q72" i="28" s="1"/>
  <c r="CI22" i="11"/>
  <c r="P72" i="28" s="1"/>
  <c r="CH22" i="11"/>
  <c r="O72" i="28" s="1"/>
  <c r="CG22" i="11"/>
  <c r="N72" i="28" s="1"/>
  <c r="CF22" i="11"/>
  <c r="M72" i="28" s="1"/>
  <c r="CD22" i="11"/>
  <c r="CC22" i="11"/>
  <c r="CB22" i="11"/>
  <c r="CA22" i="11"/>
  <c r="BZ22" i="11"/>
  <c r="BN22" i="11"/>
  <c r="BM22" i="11"/>
  <c r="BL22" i="11"/>
  <c r="BK22" i="11"/>
  <c r="AR22" i="11"/>
  <c r="AS22" i="11" s="1"/>
  <c r="AT22" i="11" s="1"/>
  <c r="AN22" i="11"/>
  <c r="Z72" i="28" s="1"/>
  <c r="AM22" i="11"/>
  <c r="AL22" i="11"/>
  <c r="X72" i="28" s="1"/>
  <c r="AH22" i="11"/>
  <c r="AD22" i="11"/>
  <c r="L72" i="28" s="1"/>
  <c r="AC22" i="11"/>
  <c r="K72" i="28" s="1"/>
  <c r="AB22" i="11"/>
  <c r="J72" i="28" s="1"/>
  <c r="AA22" i="11"/>
  <c r="I72" i="28" s="1"/>
  <c r="Z22" i="11"/>
  <c r="H72" i="28" s="1"/>
  <c r="Y22" i="11"/>
  <c r="G72" i="28" s="1"/>
  <c r="X22" i="11"/>
  <c r="F72" i="28" s="1"/>
  <c r="W22" i="11"/>
  <c r="E72" i="28" s="1"/>
  <c r="V22" i="11"/>
  <c r="AP22" i="11" s="1"/>
  <c r="AB72" i="28" s="1"/>
  <c r="U18" i="11"/>
  <c r="T18" i="11"/>
  <c r="S18" i="11"/>
  <c r="R18" i="11"/>
  <c r="Q18" i="11"/>
  <c r="P18" i="11"/>
  <c r="O18" i="11"/>
  <c r="N18" i="11"/>
  <c r="M18" i="11"/>
  <c r="L18" i="11"/>
  <c r="K18" i="11"/>
  <c r="J18" i="11"/>
  <c r="I18" i="11"/>
  <c r="H18" i="11"/>
  <c r="G18" i="11"/>
  <c r="F18" i="11"/>
  <c r="E18" i="11"/>
  <c r="D18" i="11"/>
  <c r="C18" i="11"/>
  <c r="B18" i="11"/>
  <c r="BO14" i="11" s="1"/>
  <c r="CL17" i="11"/>
  <c r="CK17" i="11"/>
  <c r="CJ17" i="11"/>
  <c r="CI17" i="11"/>
  <c r="CH17" i="11"/>
  <c r="CG17" i="11"/>
  <c r="CF17" i="11"/>
  <c r="CD17" i="11"/>
  <c r="CC17" i="11"/>
  <c r="CB17" i="11"/>
  <c r="CA17" i="11"/>
  <c r="BZ17" i="11"/>
  <c r="BN17" i="11"/>
  <c r="BM17" i="11"/>
  <c r="BL17" i="11"/>
  <c r="BK17" i="11"/>
  <c r="AR17" i="11"/>
  <c r="AS17" i="11" s="1"/>
  <c r="AT17" i="11" s="1"/>
  <c r="AU17" i="11" s="1"/>
  <c r="AV17" i="11" s="1"/>
  <c r="AM17" i="11"/>
  <c r="AO17" i="11" s="1"/>
  <c r="AL17" i="11"/>
  <c r="AN17" i="11" s="1"/>
  <c r="AH17" i="11"/>
  <c r="AI17" i="11" s="1"/>
  <c r="AD17" i="11"/>
  <c r="AC17" i="11"/>
  <c r="AB17" i="11"/>
  <c r="AA17" i="11"/>
  <c r="Z17" i="11"/>
  <c r="Y17" i="11"/>
  <c r="X17" i="11"/>
  <c r="W17" i="11"/>
  <c r="V17" i="11"/>
  <c r="AP17" i="11" s="1"/>
  <c r="CL16" i="11"/>
  <c r="CK16" i="11"/>
  <c r="CJ16" i="11"/>
  <c r="CI16" i="11"/>
  <c r="CH16" i="11"/>
  <c r="CG16" i="11"/>
  <c r="CF16" i="11"/>
  <c r="CD16" i="11"/>
  <c r="CC16" i="11"/>
  <c r="CB16" i="11"/>
  <c r="CA16" i="11"/>
  <c r="BZ16" i="11"/>
  <c r="BN16" i="11"/>
  <c r="BM16" i="11"/>
  <c r="BL16" i="11"/>
  <c r="BK16" i="11"/>
  <c r="AO16" i="11"/>
  <c r="AM16" i="11"/>
  <c r="AL16" i="11"/>
  <c r="AN16" i="11" s="1"/>
  <c r="AI16" i="11"/>
  <c r="AH16" i="11"/>
  <c r="AD16" i="11"/>
  <c r="AC16" i="11"/>
  <c r="AB16" i="11"/>
  <c r="AA16" i="11"/>
  <c r="Z16" i="11"/>
  <c r="Y16" i="11"/>
  <c r="X16" i="11"/>
  <c r="W16" i="11"/>
  <c r="V16" i="11"/>
  <c r="AP16" i="11" s="1"/>
  <c r="CL15" i="11"/>
  <c r="CK15" i="11"/>
  <c r="CJ15" i="11"/>
  <c r="CI15" i="11"/>
  <c r="CH15" i="11"/>
  <c r="CG15" i="11"/>
  <c r="CF15" i="11"/>
  <c r="CD15" i="11"/>
  <c r="CC15" i="11"/>
  <c r="CB15" i="11"/>
  <c r="CA15" i="11"/>
  <c r="BZ15" i="11"/>
  <c r="BN15" i="11"/>
  <c r="BM15" i="11"/>
  <c r="BL15" i="11"/>
  <c r="BK15" i="11"/>
  <c r="AO15" i="11"/>
  <c r="AM15" i="11"/>
  <c r="AL15" i="11"/>
  <c r="AN15" i="11" s="1"/>
  <c r="AH15" i="11"/>
  <c r="AI15" i="11" s="1"/>
  <c r="AD15" i="11"/>
  <c r="AC15" i="11"/>
  <c r="AB15" i="11"/>
  <c r="AA15" i="11"/>
  <c r="Z15" i="11"/>
  <c r="Y15" i="11"/>
  <c r="X15" i="11"/>
  <c r="W15" i="11"/>
  <c r="V15" i="11"/>
  <c r="AP15" i="11" s="1"/>
  <c r="CL14" i="11"/>
  <c r="CK14" i="11"/>
  <c r="CJ14" i="11"/>
  <c r="CI14" i="11"/>
  <c r="CH14" i="11"/>
  <c r="CG14" i="11"/>
  <c r="CF14" i="11"/>
  <c r="CD14" i="11"/>
  <c r="CC14" i="11"/>
  <c r="CB14" i="11"/>
  <c r="CA14" i="11"/>
  <c r="BZ14" i="11"/>
  <c r="BN14" i="11"/>
  <c r="BM14" i="11"/>
  <c r="BL14" i="11"/>
  <c r="BK14" i="11"/>
  <c r="AO14" i="11"/>
  <c r="AM14" i="11"/>
  <c r="AL14" i="11"/>
  <c r="AN14" i="11" s="1"/>
  <c r="AI14" i="11"/>
  <c r="AH14" i="11"/>
  <c r="AD14" i="11"/>
  <c r="AC14" i="11"/>
  <c r="AB14" i="11"/>
  <c r="AA14" i="11"/>
  <c r="Z14" i="11"/>
  <c r="Y14" i="11"/>
  <c r="X14" i="11"/>
  <c r="W14" i="11"/>
  <c r="V14" i="11"/>
  <c r="CL13" i="11"/>
  <c r="CK13" i="11"/>
  <c r="CJ13" i="11"/>
  <c r="CI13" i="11"/>
  <c r="CH13" i="11"/>
  <c r="CG13" i="11"/>
  <c r="CF13" i="11"/>
  <c r="CD13" i="11"/>
  <c r="CC13" i="11"/>
  <c r="CB13" i="11"/>
  <c r="CA13" i="11"/>
  <c r="BZ13" i="11"/>
  <c r="BY13" i="11"/>
  <c r="BT13" i="11"/>
  <c r="BR13" i="11"/>
  <c r="BQ13" i="11"/>
  <c r="BN13" i="11"/>
  <c r="BM13" i="11"/>
  <c r="BL13" i="11"/>
  <c r="BK13" i="11"/>
  <c r="AP13" i="11"/>
  <c r="AN13" i="11"/>
  <c r="AM13" i="11"/>
  <c r="AO13" i="11" s="1"/>
  <c r="AL13" i="11"/>
  <c r="AI13" i="11"/>
  <c r="AH13" i="11"/>
  <c r="AD13" i="11"/>
  <c r="AC13" i="11"/>
  <c r="AB13" i="11"/>
  <c r="AA13" i="11"/>
  <c r="Z13" i="11"/>
  <c r="Y13" i="11"/>
  <c r="X13" i="11"/>
  <c r="W13" i="11"/>
  <c r="BV13" i="11" s="1"/>
  <c r="V13" i="11"/>
  <c r="U9" i="11"/>
  <c r="T9" i="11"/>
  <c r="S9" i="11"/>
  <c r="R9" i="11"/>
  <c r="Q9" i="11"/>
  <c r="P9" i="11"/>
  <c r="O9" i="11"/>
  <c r="N9" i="11"/>
  <c r="M9" i="11"/>
  <c r="L9" i="11"/>
  <c r="K9" i="11"/>
  <c r="J9" i="11"/>
  <c r="I9" i="11"/>
  <c r="H9" i="11"/>
  <c r="G9" i="11"/>
  <c r="F9" i="11"/>
  <c r="E9" i="11"/>
  <c r="D9" i="11"/>
  <c r="C9" i="11"/>
  <c r="B9" i="11"/>
  <c r="CL8" i="11"/>
  <c r="CK8" i="11"/>
  <c r="CJ8" i="11"/>
  <c r="CI8" i="11"/>
  <c r="CH8" i="11"/>
  <c r="CG8" i="11"/>
  <c r="CF8" i="11"/>
  <c r="CE8" i="11"/>
  <c r="CD8" i="11"/>
  <c r="CC8" i="11"/>
  <c r="CB8" i="11"/>
  <c r="CA8" i="11"/>
  <c r="BZ8" i="11"/>
  <c r="BN8" i="11"/>
  <c r="BM8" i="11"/>
  <c r="BL8" i="11"/>
  <c r="BK8" i="11"/>
  <c r="AS8" i="11"/>
  <c r="AT8" i="11" s="1"/>
  <c r="AU8" i="11" s="1"/>
  <c r="AV8" i="11" s="1"/>
  <c r="AW8" i="11" s="1"/>
  <c r="AX8" i="11" s="1"/>
  <c r="AR8" i="11"/>
  <c r="AN8" i="11"/>
  <c r="AM8" i="11"/>
  <c r="AO8" i="11" s="1"/>
  <c r="AL8" i="11"/>
  <c r="AI8" i="11"/>
  <c r="AH8" i="11"/>
  <c r="AD8" i="11"/>
  <c r="AC8" i="11"/>
  <c r="AB8" i="11"/>
  <c r="AA8" i="11"/>
  <c r="Z8" i="11"/>
  <c r="Y8" i="11"/>
  <c r="X8" i="11"/>
  <c r="W8" i="11"/>
  <c r="V8" i="11"/>
  <c r="CL7" i="11"/>
  <c r="CK7" i="11"/>
  <c r="CJ7" i="11"/>
  <c r="CI7" i="11"/>
  <c r="CH7" i="11"/>
  <c r="CG7" i="11"/>
  <c r="CF7" i="11"/>
  <c r="CD7" i="11"/>
  <c r="CC7" i="11"/>
  <c r="CB7" i="11"/>
  <c r="CA7" i="11"/>
  <c r="BZ7" i="11"/>
  <c r="BN7" i="11"/>
  <c r="BM7" i="11"/>
  <c r="BL7" i="11"/>
  <c r="BK7" i="11"/>
  <c r="AR7" i="11"/>
  <c r="AS7" i="11" s="1"/>
  <c r="AT7" i="11" s="1"/>
  <c r="AU7" i="11" s="1"/>
  <c r="AV7" i="11" s="1"/>
  <c r="AW7" i="11" s="1"/>
  <c r="AX7" i="11" s="1"/>
  <c r="AM7" i="11"/>
  <c r="AO7" i="11" s="1"/>
  <c r="AL7" i="11"/>
  <c r="AN7" i="11" s="1"/>
  <c r="AH7" i="11"/>
  <c r="AI7" i="11" s="1"/>
  <c r="AD7" i="11"/>
  <c r="AC7" i="11"/>
  <c r="AB7" i="11"/>
  <c r="AA7" i="11"/>
  <c r="Z7" i="11"/>
  <c r="Y7" i="11"/>
  <c r="X7" i="11"/>
  <c r="W7" i="11"/>
  <c r="V7" i="11"/>
  <c r="CL6" i="11"/>
  <c r="CK6" i="11"/>
  <c r="CJ6" i="11"/>
  <c r="CI6" i="11"/>
  <c r="CH6" i="11"/>
  <c r="CG6" i="11"/>
  <c r="CF6" i="11"/>
  <c r="CD6" i="11"/>
  <c r="CC6" i="11"/>
  <c r="CB6" i="11"/>
  <c r="CA6" i="11"/>
  <c r="BZ6" i="11"/>
  <c r="BN6" i="11"/>
  <c r="BM6" i="11"/>
  <c r="BL6" i="11"/>
  <c r="BK6" i="11"/>
  <c r="AR6" i="11"/>
  <c r="AS6" i="11" s="1"/>
  <c r="AT6" i="11" s="1"/>
  <c r="AU6" i="11" s="1"/>
  <c r="AV6" i="11" s="1"/>
  <c r="AW6" i="11" s="1"/>
  <c r="AX6" i="11" s="1"/>
  <c r="AM6" i="11"/>
  <c r="AO6" i="11" s="1"/>
  <c r="AL6" i="11"/>
  <c r="AN6" i="11" s="1"/>
  <c r="AI6" i="11"/>
  <c r="AH6" i="11"/>
  <c r="AD6" i="11"/>
  <c r="AC6" i="11"/>
  <c r="AB6" i="11"/>
  <c r="AA6" i="11"/>
  <c r="Z6" i="11"/>
  <c r="Y6" i="11"/>
  <c r="X6" i="11"/>
  <c r="W6" i="11"/>
  <c r="V6" i="11"/>
  <c r="CL5" i="11"/>
  <c r="CK5" i="11"/>
  <c r="CJ5" i="11"/>
  <c r="CI5" i="11"/>
  <c r="CH5" i="11"/>
  <c r="CG5" i="11"/>
  <c r="CF5" i="11"/>
  <c r="CD5" i="11"/>
  <c r="CC5" i="11"/>
  <c r="CB5" i="11"/>
  <c r="CA5" i="11"/>
  <c r="BZ5" i="11"/>
  <c r="BN5" i="11"/>
  <c r="BM5" i="11"/>
  <c r="BL5" i="11"/>
  <c r="BK5" i="11"/>
  <c r="AS5" i="11"/>
  <c r="AT5" i="11" s="1"/>
  <c r="AU5" i="11" s="1"/>
  <c r="AV5" i="11" s="1"/>
  <c r="AW5" i="11" s="1"/>
  <c r="AX5" i="11" s="1"/>
  <c r="AR5" i="11"/>
  <c r="AM5" i="11"/>
  <c r="AO5" i="11" s="1"/>
  <c r="AL5" i="11"/>
  <c r="AN5" i="11" s="1"/>
  <c r="AH5" i="11"/>
  <c r="AI5" i="11" s="1"/>
  <c r="AD5" i="11"/>
  <c r="AC5" i="11"/>
  <c r="AB5" i="11"/>
  <c r="AA5" i="11"/>
  <c r="Z5" i="11"/>
  <c r="Y5" i="11"/>
  <c r="X5" i="11"/>
  <c r="W5" i="11"/>
  <c r="V5" i="11"/>
  <c r="CL4" i="11"/>
  <c r="CK4" i="11"/>
  <c r="CJ4" i="11"/>
  <c r="CI4" i="11"/>
  <c r="CH4" i="11"/>
  <c r="CG4" i="11"/>
  <c r="CF4" i="11"/>
  <c r="CD4" i="11"/>
  <c r="CC4" i="11"/>
  <c r="CB4" i="11"/>
  <c r="CA4" i="11"/>
  <c r="BZ4" i="11"/>
  <c r="BY4" i="11"/>
  <c r="BW4" i="11"/>
  <c r="BV4" i="11"/>
  <c r="BS4" i="11"/>
  <c r="BQ4" i="11"/>
  <c r="BO4" i="11"/>
  <c r="BN4" i="11"/>
  <c r="BM4" i="11"/>
  <c r="BL4" i="11"/>
  <c r="BK4" i="11"/>
  <c r="AR4" i="11"/>
  <c r="AS4" i="11" s="1"/>
  <c r="AT4" i="11" s="1"/>
  <c r="AU4" i="11" s="1"/>
  <c r="AV4" i="11" s="1"/>
  <c r="AW4" i="11" s="1"/>
  <c r="AX4" i="11" s="1"/>
  <c r="AM4" i="11"/>
  <c r="AO4" i="11" s="1"/>
  <c r="AL4" i="11"/>
  <c r="AN4" i="11" s="1"/>
  <c r="AI4" i="11"/>
  <c r="AH4" i="11"/>
  <c r="AD4" i="11"/>
  <c r="AC4" i="11"/>
  <c r="AB4" i="11"/>
  <c r="AA4" i="11"/>
  <c r="Z4" i="11"/>
  <c r="Y4" i="11"/>
  <c r="X4" i="11"/>
  <c r="W4" i="11"/>
  <c r="BT4" i="11" s="1"/>
  <c r="V4" i="11"/>
  <c r="AE3" i="11"/>
  <c r="AD2" i="11"/>
  <c r="AC2" i="11"/>
  <c r="AB2" i="11"/>
  <c r="AA2" i="11"/>
  <c r="Z2" i="11"/>
  <c r="Y2" i="11"/>
  <c r="X2" i="11"/>
  <c r="W1" i="11"/>
  <c r="T1" i="11"/>
  <c r="P1" i="11"/>
  <c r="L1" i="11"/>
  <c r="I1" i="11"/>
  <c r="F1" i="11"/>
  <c r="B1" i="11"/>
  <c r="BI33" i="10"/>
  <c r="BH33" i="10"/>
  <c r="BG33" i="10"/>
  <c r="BF33" i="10"/>
  <c r="BE33" i="10"/>
  <c r="BD33" i="10"/>
  <c r="BC33" i="10"/>
  <c r="BB33" i="10"/>
  <c r="BA33" i="10"/>
  <c r="AZ33" i="10"/>
  <c r="AY33" i="10"/>
  <c r="AX33" i="10"/>
  <c r="AW33" i="10"/>
  <c r="AV33" i="10"/>
  <c r="AU33" i="10"/>
  <c r="AT33" i="10"/>
  <c r="AS33" i="10"/>
  <c r="AS22" i="10" s="1"/>
  <c r="AT22" i="10" s="1"/>
  <c r="AR33" i="10"/>
  <c r="BI32" i="10"/>
  <c r="BH32" i="10"/>
  <c r="BG32" i="10"/>
  <c r="BF32" i="10"/>
  <c r="BE32" i="10"/>
  <c r="BD32" i="10"/>
  <c r="BC32" i="10"/>
  <c r="BB32" i="10"/>
  <c r="BA32" i="10"/>
  <c r="AZ32" i="10"/>
  <c r="AY32" i="10"/>
  <c r="AX32" i="10"/>
  <c r="AW32" i="10"/>
  <c r="AV32" i="10"/>
  <c r="AU32" i="10"/>
  <c r="AT32" i="10"/>
  <c r="AS32" i="10"/>
  <c r="AR32" i="10"/>
  <c r="AR17" i="10" s="1"/>
  <c r="AS17" i="10" s="1"/>
  <c r="AT17" i="10" s="1"/>
  <c r="BI31" i="10"/>
  <c r="BH31" i="10"/>
  <c r="BG31" i="10"/>
  <c r="BF31" i="10"/>
  <c r="BE31" i="10"/>
  <c r="BD31" i="10"/>
  <c r="BC31" i="10"/>
  <c r="BB31" i="10"/>
  <c r="BA31" i="10"/>
  <c r="AZ31" i="10"/>
  <c r="AY31" i="10"/>
  <c r="AX31" i="10"/>
  <c r="AW31" i="10"/>
  <c r="AV31" i="10"/>
  <c r="AU31" i="10"/>
  <c r="AT31" i="10"/>
  <c r="AS31" i="10"/>
  <c r="AR31" i="10"/>
  <c r="CL26" i="10"/>
  <c r="S61" i="28" s="1"/>
  <c r="CK26" i="10"/>
  <c r="R61" i="28" s="1"/>
  <c r="CJ26" i="10"/>
  <c r="Q61" i="28" s="1"/>
  <c r="CI26" i="10"/>
  <c r="P61" i="28" s="1"/>
  <c r="CH26" i="10"/>
  <c r="O61" i="28" s="1"/>
  <c r="CG26" i="10"/>
  <c r="N61" i="28" s="1"/>
  <c r="CF26" i="10"/>
  <c r="M61" i="28" s="1"/>
  <c r="CD26" i="10"/>
  <c r="CC26" i="10"/>
  <c r="CB26" i="10"/>
  <c r="CA26" i="10"/>
  <c r="BZ26" i="10"/>
  <c r="BN26" i="10"/>
  <c r="BM26" i="10"/>
  <c r="BL26" i="10"/>
  <c r="BK26" i="10"/>
  <c r="AR26" i="10"/>
  <c r="AP26" i="10"/>
  <c r="AB61" i="28" s="1"/>
  <c r="AM26" i="10"/>
  <c r="AL26" i="10"/>
  <c r="X61" i="28" s="1"/>
  <c r="AH26" i="10"/>
  <c r="AD26" i="10"/>
  <c r="L61" i="28" s="1"/>
  <c r="AC26" i="10"/>
  <c r="K61" i="28" s="1"/>
  <c r="AB26" i="10"/>
  <c r="J61" i="28" s="1"/>
  <c r="AA26" i="10"/>
  <c r="I61" i="28" s="1"/>
  <c r="Z26" i="10"/>
  <c r="H61" i="28" s="1"/>
  <c r="Y26" i="10"/>
  <c r="G61" i="28" s="1"/>
  <c r="X26" i="10"/>
  <c r="F61" i="28" s="1"/>
  <c r="W26" i="10"/>
  <c r="E61" i="28" s="1"/>
  <c r="V26" i="10"/>
  <c r="D61" i="28" s="1"/>
  <c r="CL25" i="10"/>
  <c r="S60" i="28" s="1"/>
  <c r="CK25" i="10"/>
  <c r="R60" i="28" s="1"/>
  <c r="CJ25" i="10"/>
  <c r="Q60" i="28" s="1"/>
  <c r="CI25" i="10"/>
  <c r="P60" i="28" s="1"/>
  <c r="CH25" i="10"/>
  <c r="O60" i="28" s="1"/>
  <c r="CG25" i="10"/>
  <c r="N60" i="28" s="1"/>
  <c r="CF25" i="10"/>
  <c r="M60" i="28" s="1"/>
  <c r="CD25" i="10"/>
  <c r="CC25" i="10"/>
  <c r="CB25" i="10"/>
  <c r="CA25" i="10"/>
  <c r="BZ25" i="10"/>
  <c r="BN25" i="10"/>
  <c r="BM25" i="10"/>
  <c r="BL25" i="10"/>
  <c r="BK25" i="10"/>
  <c r="AR25" i="10"/>
  <c r="AM25" i="10"/>
  <c r="AL25" i="10"/>
  <c r="AH25" i="10"/>
  <c r="AD25" i="10"/>
  <c r="L60" i="28" s="1"/>
  <c r="AC25" i="10"/>
  <c r="K60" i="28" s="1"/>
  <c r="AB25" i="10"/>
  <c r="J60" i="28" s="1"/>
  <c r="AA25" i="10"/>
  <c r="I60" i="28" s="1"/>
  <c r="Z25" i="10"/>
  <c r="H60" i="28" s="1"/>
  <c r="Y25" i="10"/>
  <c r="G60" i="28" s="1"/>
  <c r="X25" i="10"/>
  <c r="F60" i="28" s="1"/>
  <c r="W25" i="10"/>
  <c r="E60" i="28" s="1"/>
  <c r="V25" i="10"/>
  <c r="D60" i="28" s="1"/>
  <c r="CL24" i="10"/>
  <c r="S59" i="28" s="1"/>
  <c r="CK24" i="10"/>
  <c r="R59" i="28" s="1"/>
  <c r="CJ24" i="10"/>
  <c r="Q59" i="28" s="1"/>
  <c r="CI24" i="10"/>
  <c r="P59" i="28" s="1"/>
  <c r="CH24" i="10"/>
  <c r="O59" i="28" s="1"/>
  <c r="CG24" i="10"/>
  <c r="N59" i="28" s="1"/>
  <c r="CF24" i="10"/>
  <c r="M59" i="28" s="1"/>
  <c r="CD24" i="10"/>
  <c r="CC24" i="10"/>
  <c r="CB24" i="10"/>
  <c r="CA24" i="10"/>
  <c r="BZ24" i="10"/>
  <c r="BN24" i="10"/>
  <c r="BM24" i="10"/>
  <c r="BL24" i="10"/>
  <c r="BK24" i="10"/>
  <c r="AR24" i="10"/>
  <c r="AO24" i="10"/>
  <c r="AA59" i="28" s="1"/>
  <c r="AM24" i="10"/>
  <c r="Y59" i="28" s="1"/>
  <c r="AL24" i="10"/>
  <c r="AH24" i="10"/>
  <c r="AD24" i="10"/>
  <c r="L59" i="28" s="1"/>
  <c r="AC24" i="10"/>
  <c r="K59" i="28" s="1"/>
  <c r="AB24" i="10"/>
  <c r="J59" i="28" s="1"/>
  <c r="AA24" i="10"/>
  <c r="I59" i="28" s="1"/>
  <c r="Z24" i="10"/>
  <c r="H59" i="28" s="1"/>
  <c r="Y24" i="10"/>
  <c r="G59" i="28" s="1"/>
  <c r="X24" i="10"/>
  <c r="F59" i="28" s="1"/>
  <c r="W24" i="10"/>
  <c r="E59" i="28" s="1"/>
  <c r="V24" i="10"/>
  <c r="D59" i="28" s="1"/>
  <c r="CL23" i="10"/>
  <c r="S58" i="28" s="1"/>
  <c r="CK23" i="10"/>
  <c r="R58" i="28" s="1"/>
  <c r="CJ23" i="10"/>
  <c r="Q58" i="28" s="1"/>
  <c r="CI23" i="10"/>
  <c r="P58" i="28" s="1"/>
  <c r="CH23" i="10"/>
  <c r="O58" i="28" s="1"/>
  <c r="CG23" i="10"/>
  <c r="N58" i="28" s="1"/>
  <c r="CF23" i="10"/>
  <c r="M58" i="28" s="1"/>
  <c r="CD23" i="10"/>
  <c r="CC23" i="10"/>
  <c r="CB23" i="10"/>
  <c r="CA23" i="10"/>
  <c r="BZ23" i="10"/>
  <c r="BN23" i="10"/>
  <c r="BM23" i="10"/>
  <c r="BL23" i="10"/>
  <c r="BK23" i="10"/>
  <c r="AR23" i="10"/>
  <c r="AM23" i="10"/>
  <c r="AL23" i="10"/>
  <c r="X58" i="28" s="1"/>
  <c r="AH23" i="10"/>
  <c r="T58" i="28" s="1"/>
  <c r="AD23" i="10"/>
  <c r="L58" i="28" s="1"/>
  <c r="AC23" i="10"/>
  <c r="K58" i="28" s="1"/>
  <c r="AB23" i="10"/>
  <c r="J58" i="28" s="1"/>
  <c r="AA23" i="10"/>
  <c r="I58" i="28" s="1"/>
  <c r="Z23" i="10"/>
  <c r="H58" i="28" s="1"/>
  <c r="Y23" i="10"/>
  <c r="G58" i="28" s="1"/>
  <c r="X23" i="10"/>
  <c r="F58" i="28" s="1"/>
  <c r="W23" i="10"/>
  <c r="E58" i="28" s="1"/>
  <c r="V23" i="10"/>
  <c r="AP23" i="10" s="1"/>
  <c r="AB58" i="28" s="1"/>
  <c r="CL22" i="10"/>
  <c r="S57" i="28" s="1"/>
  <c r="CK22" i="10"/>
  <c r="R57" i="28" s="1"/>
  <c r="CJ22" i="10"/>
  <c r="Q57" i="28" s="1"/>
  <c r="CI22" i="10"/>
  <c r="P57" i="28" s="1"/>
  <c r="CH22" i="10"/>
  <c r="O57" i="28" s="1"/>
  <c r="CG22" i="10"/>
  <c r="N57" i="28" s="1"/>
  <c r="CF22" i="10"/>
  <c r="M57" i="28" s="1"/>
  <c r="CD22" i="10"/>
  <c r="CC22" i="10"/>
  <c r="CB22" i="10"/>
  <c r="CA22" i="10"/>
  <c r="BZ22" i="10"/>
  <c r="BN22" i="10"/>
  <c r="BM22" i="10"/>
  <c r="BL22" i="10"/>
  <c r="BK22" i="10"/>
  <c r="AR22" i="10"/>
  <c r="AM22" i="10"/>
  <c r="AL22" i="10"/>
  <c r="AH22" i="10"/>
  <c r="AD22" i="10"/>
  <c r="L57" i="28" s="1"/>
  <c r="AC22" i="10"/>
  <c r="K57" i="28" s="1"/>
  <c r="AB22" i="10"/>
  <c r="J57" i="28" s="1"/>
  <c r="AA22" i="10"/>
  <c r="I57" i="28" s="1"/>
  <c r="Z22" i="10"/>
  <c r="H57" i="28" s="1"/>
  <c r="Y22" i="10"/>
  <c r="G57" i="28" s="1"/>
  <c r="X22" i="10"/>
  <c r="F57" i="28" s="1"/>
  <c r="W22" i="10"/>
  <c r="E57" i="28" s="1"/>
  <c r="V22" i="10"/>
  <c r="CE4" i="10" s="1"/>
  <c r="U18" i="10"/>
  <c r="T18" i="10"/>
  <c r="S18" i="10"/>
  <c r="R18" i="10"/>
  <c r="Q18" i="10"/>
  <c r="P18" i="10"/>
  <c r="O18" i="10"/>
  <c r="N18" i="10"/>
  <c r="M18" i="10"/>
  <c r="L18" i="10"/>
  <c r="K18" i="10"/>
  <c r="J18" i="10"/>
  <c r="I18" i="10"/>
  <c r="H18" i="10"/>
  <c r="G18" i="10"/>
  <c r="F18" i="10"/>
  <c r="E18" i="10"/>
  <c r="D18" i="10"/>
  <c r="C18" i="10"/>
  <c r="B18" i="10"/>
  <c r="CL17" i="10"/>
  <c r="CK17" i="10"/>
  <c r="CJ17" i="10"/>
  <c r="CI17" i="10"/>
  <c r="CH17" i="10"/>
  <c r="CG17" i="10"/>
  <c r="CF17" i="10"/>
  <c r="CD17" i="10"/>
  <c r="CC17" i="10"/>
  <c r="CB17" i="10"/>
  <c r="CA17" i="10"/>
  <c r="BZ17" i="10"/>
  <c r="BN17" i="10"/>
  <c r="BM17" i="10"/>
  <c r="BL17" i="10"/>
  <c r="BK17" i="10"/>
  <c r="AM17" i="10"/>
  <c r="AO17" i="10" s="1"/>
  <c r="AL17" i="10"/>
  <c r="AN17" i="10" s="1"/>
  <c r="AH17" i="10"/>
  <c r="AI17" i="10" s="1"/>
  <c r="AD17" i="10"/>
  <c r="AC17" i="10"/>
  <c r="AB17" i="10"/>
  <c r="AA17" i="10"/>
  <c r="Z17" i="10"/>
  <c r="Y17" i="10"/>
  <c r="X17" i="10"/>
  <c r="W17" i="10"/>
  <c r="V17" i="10"/>
  <c r="AP17" i="10" s="1"/>
  <c r="CL16" i="10"/>
  <c r="CK16" i="10"/>
  <c r="CJ16" i="10"/>
  <c r="CI16" i="10"/>
  <c r="CH16" i="10"/>
  <c r="CG16" i="10"/>
  <c r="CF16" i="10"/>
  <c r="CD16" i="10"/>
  <c r="CC16" i="10"/>
  <c r="CB16" i="10"/>
  <c r="CA16" i="10"/>
  <c r="BZ16" i="10"/>
  <c r="BN16" i="10"/>
  <c r="BM16" i="10"/>
  <c r="BL16" i="10"/>
  <c r="BK16" i="10"/>
  <c r="AR16" i="10"/>
  <c r="AS16" i="10" s="1"/>
  <c r="AP16" i="10"/>
  <c r="AM16" i="10"/>
  <c r="AO16" i="10" s="1"/>
  <c r="AL16" i="10"/>
  <c r="AN16" i="10" s="1"/>
  <c r="AH16" i="10"/>
  <c r="AI16" i="10" s="1"/>
  <c r="AD16" i="10"/>
  <c r="AC16" i="10"/>
  <c r="AB16" i="10"/>
  <c r="AA16" i="10"/>
  <c r="Z16" i="10"/>
  <c r="Y16" i="10"/>
  <c r="X16" i="10"/>
  <c r="W16" i="10"/>
  <c r="V16" i="10"/>
  <c r="CL15" i="10"/>
  <c r="CK15" i="10"/>
  <c r="CJ15" i="10"/>
  <c r="CI15" i="10"/>
  <c r="CH15" i="10"/>
  <c r="CG15" i="10"/>
  <c r="CF15" i="10"/>
  <c r="CD15" i="10"/>
  <c r="CC15" i="10"/>
  <c r="CB15" i="10"/>
  <c r="CA15" i="10"/>
  <c r="BZ15" i="10"/>
  <c r="BN15" i="10"/>
  <c r="BM15" i="10"/>
  <c r="BL15" i="10"/>
  <c r="BK15" i="10"/>
  <c r="AR15" i="10"/>
  <c r="AS15" i="10" s="1"/>
  <c r="AT15" i="10" s="1"/>
  <c r="AU15" i="10" s="1"/>
  <c r="AV15" i="10" s="1"/>
  <c r="AP15" i="10"/>
  <c r="AM15" i="10"/>
  <c r="AO15" i="10" s="1"/>
  <c r="AL15" i="10"/>
  <c r="AN15" i="10" s="1"/>
  <c r="AH15" i="10"/>
  <c r="AI15" i="10" s="1"/>
  <c r="AD15" i="10"/>
  <c r="AC15" i="10"/>
  <c r="AB15" i="10"/>
  <c r="AA15" i="10"/>
  <c r="Z15" i="10"/>
  <c r="Y15" i="10"/>
  <c r="X15" i="10"/>
  <c r="W15" i="10"/>
  <c r="V15" i="10"/>
  <c r="CL14" i="10"/>
  <c r="CK14" i="10"/>
  <c r="CJ14" i="10"/>
  <c r="CI14" i="10"/>
  <c r="CH14" i="10"/>
  <c r="CG14" i="10"/>
  <c r="CF14" i="10"/>
  <c r="CD14" i="10"/>
  <c r="CC14" i="10"/>
  <c r="CB14" i="10"/>
  <c r="CA14" i="10"/>
  <c r="BZ14" i="10"/>
  <c r="BO14" i="10"/>
  <c r="BN14" i="10"/>
  <c r="BM14" i="10"/>
  <c r="BL14" i="10"/>
  <c r="BK14" i="10"/>
  <c r="AR14" i="10"/>
  <c r="AS14" i="10" s="1"/>
  <c r="AN14" i="10"/>
  <c r="AM14" i="10"/>
  <c r="AO14" i="10" s="1"/>
  <c r="AL14" i="10"/>
  <c r="AH14" i="10"/>
  <c r="AI14" i="10" s="1"/>
  <c r="AD14" i="10"/>
  <c r="AC14" i="10"/>
  <c r="AB14" i="10"/>
  <c r="AA14" i="10"/>
  <c r="Z14" i="10"/>
  <c r="Y14" i="10"/>
  <c r="X14" i="10"/>
  <c r="W14" i="10"/>
  <c r="V14" i="10"/>
  <c r="CL13" i="10"/>
  <c r="CK13" i="10"/>
  <c r="CJ13" i="10"/>
  <c r="CI13" i="10"/>
  <c r="CH13" i="10"/>
  <c r="CG13" i="10"/>
  <c r="CF13" i="10"/>
  <c r="CD13" i="10"/>
  <c r="CC13" i="10"/>
  <c r="CB13" i="10"/>
  <c r="CA13" i="10"/>
  <c r="BZ13" i="10"/>
  <c r="BN13" i="10"/>
  <c r="BM13" i="10"/>
  <c r="BL13" i="10"/>
  <c r="BK13" i="10"/>
  <c r="AR13" i="10"/>
  <c r="AS13" i="10" s="1"/>
  <c r="AT13" i="10" s="1"/>
  <c r="AU13" i="10" s="1"/>
  <c r="AV13" i="10" s="1"/>
  <c r="AN13" i="10"/>
  <c r="AM13" i="10"/>
  <c r="AO13" i="10" s="1"/>
  <c r="AL13" i="10"/>
  <c r="AH13" i="10"/>
  <c r="AI13" i="10" s="1"/>
  <c r="AD13" i="10"/>
  <c r="AC13" i="10"/>
  <c r="AB13" i="10"/>
  <c r="AA13" i="10"/>
  <c r="Z13" i="10"/>
  <c r="Y13" i="10"/>
  <c r="X13" i="10"/>
  <c r="W13" i="10"/>
  <c r="BV13" i="10" s="1"/>
  <c r="V13" i="10"/>
  <c r="AP13" i="10" s="1"/>
  <c r="U9" i="10"/>
  <c r="T9" i="10"/>
  <c r="S9" i="10"/>
  <c r="R9" i="10"/>
  <c r="Q9" i="10"/>
  <c r="P9" i="10"/>
  <c r="O9" i="10"/>
  <c r="N9" i="10"/>
  <c r="M9" i="10"/>
  <c r="L9" i="10"/>
  <c r="K9" i="10"/>
  <c r="J9" i="10"/>
  <c r="I9" i="10"/>
  <c r="H9" i="10"/>
  <c r="G9" i="10"/>
  <c r="F9" i="10"/>
  <c r="E9" i="10"/>
  <c r="D9" i="10"/>
  <c r="C9" i="10"/>
  <c r="B9" i="10"/>
  <c r="CL8" i="10"/>
  <c r="CK8" i="10"/>
  <c r="CJ8" i="10"/>
  <c r="CI8" i="10"/>
  <c r="CH8" i="10"/>
  <c r="CG8" i="10"/>
  <c r="CF8" i="10"/>
  <c r="CD8" i="10"/>
  <c r="CC8" i="10"/>
  <c r="CB8" i="10"/>
  <c r="CA8" i="10"/>
  <c r="BZ8" i="10"/>
  <c r="BN8" i="10"/>
  <c r="BM8" i="10"/>
  <c r="BL8" i="10"/>
  <c r="BK8" i="10"/>
  <c r="AR8" i="10"/>
  <c r="AS8" i="10" s="1"/>
  <c r="AT8" i="10" s="1"/>
  <c r="AO8" i="10"/>
  <c r="AN8" i="10"/>
  <c r="AM8" i="10"/>
  <c r="AL8" i="10"/>
  <c r="AH8" i="10"/>
  <c r="AI8" i="10" s="1"/>
  <c r="AD8" i="10"/>
  <c r="AC8" i="10"/>
  <c r="AB8" i="10"/>
  <c r="AA8" i="10"/>
  <c r="Z8" i="10"/>
  <c r="Y8" i="10"/>
  <c r="X8" i="10"/>
  <c r="W8" i="10"/>
  <c r="V8" i="10"/>
  <c r="CL7" i="10"/>
  <c r="CK7" i="10"/>
  <c r="CJ7" i="10"/>
  <c r="CI7" i="10"/>
  <c r="CH7" i="10"/>
  <c r="CG7" i="10"/>
  <c r="CF7" i="10"/>
  <c r="CD7" i="10"/>
  <c r="CC7" i="10"/>
  <c r="CB7" i="10"/>
  <c r="CA7" i="10"/>
  <c r="BZ7" i="10"/>
  <c r="BN7" i="10"/>
  <c r="BM7" i="10"/>
  <c r="BL7" i="10"/>
  <c r="BK7" i="10"/>
  <c r="AR7" i="10"/>
  <c r="AS7" i="10" s="1"/>
  <c r="AT7" i="10" s="1"/>
  <c r="AO7" i="10"/>
  <c r="AN7" i="10"/>
  <c r="AM7" i="10"/>
  <c r="AL7" i="10"/>
  <c r="AH7" i="10"/>
  <c r="AI7" i="10" s="1"/>
  <c r="AD7" i="10"/>
  <c r="AC7" i="10"/>
  <c r="AB7" i="10"/>
  <c r="AA7" i="10"/>
  <c r="Z7" i="10"/>
  <c r="Y7" i="10"/>
  <c r="X7" i="10"/>
  <c r="W7" i="10"/>
  <c r="V7" i="10"/>
  <c r="CL6" i="10"/>
  <c r="CK6" i="10"/>
  <c r="CJ6" i="10"/>
  <c r="CI6" i="10"/>
  <c r="CH6" i="10"/>
  <c r="CG6" i="10"/>
  <c r="CF6" i="10"/>
  <c r="CD6" i="10"/>
  <c r="CC6" i="10"/>
  <c r="CB6" i="10"/>
  <c r="CA6" i="10"/>
  <c r="BZ6" i="10"/>
  <c r="BN6" i="10"/>
  <c r="BM6" i="10"/>
  <c r="BL6" i="10"/>
  <c r="BK6" i="10"/>
  <c r="AR6" i="10"/>
  <c r="AS6" i="10" s="1"/>
  <c r="AT6" i="10" s="1"/>
  <c r="AO6" i="10"/>
  <c r="AN6" i="10"/>
  <c r="AM6" i="10"/>
  <c r="AL6" i="10"/>
  <c r="AH6" i="10"/>
  <c r="AI6" i="10" s="1"/>
  <c r="AD6" i="10"/>
  <c r="AC6" i="10"/>
  <c r="AB6" i="10"/>
  <c r="AA6" i="10"/>
  <c r="Z6" i="10"/>
  <c r="Y6" i="10"/>
  <c r="X6" i="10"/>
  <c r="W6" i="10"/>
  <c r="V6" i="10"/>
  <c r="CL5" i="10"/>
  <c r="CK5" i="10"/>
  <c r="CJ5" i="10"/>
  <c r="CI5" i="10"/>
  <c r="CH5" i="10"/>
  <c r="CG5" i="10"/>
  <c r="CF5" i="10"/>
  <c r="CD5" i="10"/>
  <c r="CC5" i="10"/>
  <c r="CB5" i="10"/>
  <c r="CA5" i="10"/>
  <c r="BZ5" i="10"/>
  <c r="BN5" i="10"/>
  <c r="BM5" i="10"/>
  <c r="BL5" i="10"/>
  <c r="BK5" i="10"/>
  <c r="AR5" i="10"/>
  <c r="AS5" i="10" s="1"/>
  <c r="AT5" i="10" s="1"/>
  <c r="AO5" i="10"/>
  <c r="AM5" i="10"/>
  <c r="AL5" i="10"/>
  <c r="AN5" i="10" s="1"/>
  <c r="AI5" i="10"/>
  <c r="AH5" i="10"/>
  <c r="AD5" i="10"/>
  <c r="AC5" i="10"/>
  <c r="AB5" i="10"/>
  <c r="AA5" i="10"/>
  <c r="Z5" i="10"/>
  <c r="Y5" i="10"/>
  <c r="X5" i="10"/>
  <c r="W5" i="10"/>
  <c r="V5" i="10"/>
  <c r="CL4" i="10"/>
  <c r="CK4" i="10"/>
  <c r="CJ4" i="10"/>
  <c r="CI4" i="10"/>
  <c r="CH4" i="10"/>
  <c r="CG4" i="10"/>
  <c r="CF4" i="10"/>
  <c r="CD4" i="10"/>
  <c r="CC4" i="10"/>
  <c r="CB4" i="10"/>
  <c r="CA4" i="10"/>
  <c r="BZ4" i="10"/>
  <c r="BY4" i="10"/>
  <c r="BW4" i="10"/>
  <c r="BS4" i="10"/>
  <c r="BQ4" i="10"/>
  <c r="BN4" i="10"/>
  <c r="BM4" i="10"/>
  <c r="BL4" i="10"/>
  <c r="BK4" i="10"/>
  <c r="AR4" i="10"/>
  <c r="AS4" i="10" s="1"/>
  <c r="AT4" i="10" s="1"/>
  <c r="AU4" i="10" s="1"/>
  <c r="AV4" i="10" s="1"/>
  <c r="AW4" i="10" s="1"/>
  <c r="AX4" i="10" s="1"/>
  <c r="AM4" i="10"/>
  <c r="AO4" i="10" s="1"/>
  <c r="AL4" i="10"/>
  <c r="AN4" i="10" s="1"/>
  <c r="AI4" i="10"/>
  <c r="AH4" i="10"/>
  <c r="AD4" i="10"/>
  <c r="AC4" i="10"/>
  <c r="AB4" i="10"/>
  <c r="AA4" i="10"/>
  <c r="Z4" i="10"/>
  <c r="Y4" i="10"/>
  <c r="X4" i="10"/>
  <c r="W4" i="10"/>
  <c r="BT4" i="10" s="1"/>
  <c r="V4" i="10"/>
  <c r="AE3" i="10"/>
  <c r="AD2" i="10"/>
  <c r="AC2" i="10"/>
  <c r="AB2" i="10"/>
  <c r="AA2" i="10"/>
  <c r="Z2" i="10"/>
  <c r="Y2" i="10"/>
  <c r="X2" i="10"/>
  <c r="W1" i="10"/>
  <c r="T1" i="10"/>
  <c r="P1" i="10"/>
  <c r="L1" i="10"/>
  <c r="I1" i="10"/>
  <c r="F1" i="10"/>
  <c r="B1" i="10"/>
  <c r="BI33" i="9"/>
  <c r="BH33" i="9"/>
  <c r="BG33" i="9"/>
  <c r="BF33" i="9"/>
  <c r="BE33" i="9"/>
  <c r="BD33" i="9"/>
  <c r="BC33" i="9"/>
  <c r="BB33" i="9"/>
  <c r="BA33" i="9"/>
  <c r="AZ33" i="9"/>
  <c r="AY33" i="9"/>
  <c r="AX33" i="9"/>
  <c r="AW33" i="9"/>
  <c r="AV33" i="9"/>
  <c r="AU33" i="9"/>
  <c r="AT33" i="9"/>
  <c r="AS33" i="9"/>
  <c r="AS24" i="9" s="1"/>
  <c r="AR33" i="9"/>
  <c r="BI32" i="9"/>
  <c r="BH32" i="9"/>
  <c r="BG32" i="9"/>
  <c r="BF32" i="9"/>
  <c r="BE32" i="9"/>
  <c r="BD32" i="9"/>
  <c r="BC32" i="9"/>
  <c r="BB32" i="9"/>
  <c r="BA32" i="9"/>
  <c r="AZ32" i="9"/>
  <c r="AY32" i="9"/>
  <c r="AX32" i="9"/>
  <c r="AW32" i="9"/>
  <c r="AV32" i="9"/>
  <c r="AU32" i="9"/>
  <c r="AT32" i="9"/>
  <c r="AS32" i="9"/>
  <c r="AS14" i="9" s="1"/>
  <c r="AT14" i="9" s="1"/>
  <c r="AR32" i="9"/>
  <c r="BI31" i="9"/>
  <c r="BH31" i="9"/>
  <c r="BG31" i="9"/>
  <c r="BF31" i="9"/>
  <c r="BE31" i="9"/>
  <c r="BD31" i="9"/>
  <c r="BC31" i="9"/>
  <c r="BB31" i="9"/>
  <c r="BA31" i="9"/>
  <c r="AZ31" i="9"/>
  <c r="AY31" i="9"/>
  <c r="AX31" i="9"/>
  <c r="AW31" i="9"/>
  <c r="AV31" i="9"/>
  <c r="AU31" i="9"/>
  <c r="AT31" i="9"/>
  <c r="AT7" i="9" s="1"/>
  <c r="AU7" i="9" s="1"/>
  <c r="AV7" i="9" s="1"/>
  <c r="AW7" i="9" s="1"/>
  <c r="AX7" i="9" s="1"/>
  <c r="AY7" i="9" s="1"/>
  <c r="AZ7" i="9" s="1"/>
  <c r="AS31" i="9"/>
  <c r="AR31" i="9"/>
  <c r="CL26" i="9"/>
  <c r="S46" i="28" s="1"/>
  <c r="CK26" i="9"/>
  <c r="R46" i="28" s="1"/>
  <c r="CJ26" i="9"/>
  <c r="Q46" i="28" s="1"/>
  <c r="CI26" i="9"/>
  <c r="P46" i="28" s="1"/>
  <c r="CH26" i="9"/>
  <c r="O46" i="28" s="1"/>
  <c r="CG26" i="9"/>
  <c r="N46" i="28" s="1"/>
  <c r="CF26" i="9"/>
  <c r="M46" i="28" s="1"/>
  <c r="CD26" i="9"/>
  <c r="CC26" i="9"/>
  <c r="CB26" i="9"/>
  <c r="CA26" i="9"/>
  <c r="BZ26" i="9"/>
  <c r="BN26" i="9"/>
  <c r="BM26" i="9"/>
  <c r="BL26" i="9"/>
  <c r="BK26" i="9"/>
  <c r="AR26" i="9"/>
  <c r="AM26" i="9"/>
  <c r="AL26" i="9"/>
  <c r="AH26" i="9"/>
  <c r="T46" i="28" s="1"/>
  <c r="AD26" i="9"/>
  <c r="L46" i="28" s="1"/>
  <c r="AC26" i="9"/>
  <c r="K46" i="28" s="1"/>
  <c r="AB26" i="9"/>
  <c r="J46" i="28" s="1"/>
  <c r="AA26" i="9"/>
  <c r="I46" i="28" s="1"/>
  <c r="Z26" i="9"/>
  <c r="H46" i="28" s="1"/>
  <c r="Y26" i="9"/>
  <c r="G46" i="28" s="1"/>
  <c r="X26" i="9"/>
  <c r="F46" i="28" s="1"/>
  <c r="W26" i="9"/>
  <c r="E46" i="28" s="1"/>
  <c r="V26" i="9"/>
  <c r="AP26" i="9" s="1"/>
  <c r="AB46" i="28" s="1"/>
  <c r="CL25" i="9"/>
  <c r="S45" i="28" s="1"/>
  <c r="CK25" i="9"/>
  <c r="R45" i="28" s="1"/>
  <c r="CJ25" i="9"/>
  <c r="Q45" i="28" s="1"/>
  <c r="CI25" i="9"/>
  <c r="P45" i="28" s="1"/>
  <c r="CH25" i="9"/>
  <c r="O45" i="28" s="1"/>
  <c r="CG25" i="9"/>
  <c r="N45" i="28" s="1"/>
  <c r="CF25" i="9"/>
  <c r="M45" i="28" s="1"/>
  <c r="CD25" i="9"/>
  <c r="CC25" i="9"/>
  <c r="CB25" i="9"/>
  <c r="CA25" i="9"/>
  <c r="BZ25" i="9"/>
  <c r="BN25" i="9"/>
  <c r="BM25" i="9"/>
  <c r="BL25" i="9"/>
  <c r="BK25" i="9"/>
  <c r="AR25" i="9"/>
  <c r="AM25" i="9"/>
  <c r="AL25" i="9"/>
  <c r="AH25" i="9"/>
  <c r="T45" i="28" s="1"/>
  <c r="AD25" i="9"/>
  <c r="L45" i="28" s="1"/>
  <c r="AC25" i="9"/>
  <c r="K45" i="28" s="1"/>
  <c r="AB25" i="9"/>
  <c r="J45" i="28" s="1"/>
  <c r="AA25" i="9"/>
  <c r="I45" i="28" s="1"/>
  <c r="Z25" i="9"/>
  <c r="H45" i="28" s="1"/>
  <c r="Y25" i="9"/>
  <c r="G45" i="28" s="1"/>
  <c r="X25" i="9"/>
  <c r="F45" i="28" s="1"/>
  <c r="W25" i="9"/>
  <c r="E45" i="28" s="1"/>
  <c r="V25" i="9"/>
  <c r="AP25" i="9" s="1"/>
  <c r="AB45" i="28" s="1"/>
  <c r="CL24" i="9"/>
  <c r="S44" i="28" s="1"/>
  <c r="CK24" i="9"/>
  <c r="R44" i="28" s="1"/>
  <c r="CJ24" i="9"/>
  <c r="Q44" i="28" s="1"/>
  <c r="CI24" i="9"/>
  <c r="P44" i="28" s="1"/>
  <c r="CH24" i="9"/>
  <c r="O44" i="28" s="1"/>
  <c r="CG24" i="9"/>
  <c r="N44" i="28" s="1"/>
  <c r="CF24" i="9"/>
  <c r="M44" i="28" s="1"/>
  <c r="CD24" i="9"/>
  <c r="CC24" i="9"/>
  <c r="CB24" i="9"/>
  <c r="CA24" i="9"/>
  <c r="BZ24" i="9"/>
  <c r="BN24" i="9"/>
  <c r="BM24" i="9"/>
  <c r="BL24" i="9"/>
  <c r="BK24" i="9"/>
  <c r="AR24" i="9"/>
  <c r="AM24" i="9"/>
  <c r="Y44" i="28" s="1"/>
  <c r="AL24" i="9"/>
  <c r="AH24" i="9"/>
  <c r="AD24" i="9"/>
  <c r="L44" i="28" s="1"/>
  <c r="AC24" i="9"/>
  <c r="K44" i="28" s="1"/>
  <c r="AB24" i="9"/>
  <c r="J44" i="28" s="1"/>
  <c r="AA24" i="9"/>
  <c r="I44" i="28" s="1"/>
  <c r="Z24" i="9"/>
  <c r="H44" i="28" s="1"/>
  <c r="Y24" i="9"/>
  <c r="G44" i="28" s="1"/>
  <c r="X24" i="9"/>
  <c r="F44" i="28" s="1"/>
  <c r="W24" i="9"/>
  <c r="E44" i="28" s="1"/>
  <c r="V24" i="9"/>
  <c r="D44" i="28" s="1"/>
  <c r="CL23" i="9"/>
  <c r="S43" i="28" s="1"/>
  <c r="CK23" i="9"/>
  <c r="R43" i="28" s="1"/>
  <c r="CJ23" i="9"/>
  <c r="Q43" i="28" s="1"/>
  <c r="CI23" i="9"/>
  <c r="P43" i="28" s="1"/>
  <c r="CH23" i="9"/>
  <c r="O43" i="28" s="1"/>
  <c r="CG23" i="9"/>
  <c r="N43" i="28" s="1"/>
  <c r="CF23" i="9"/>
  <c r="M43" i="28" s="1"/>
  <c r="CD23" i="9"/>
  <c r="CC23" i="9"/>
  <c r="CB23" i="9"/>
  <c r="CA23" i="9"/>
  <c r="BZ23" i="9"/>
  <c r="BN23" i="9"/>
  <c r="BM23" i="9"/>
  <c r="BL23" i="9"/>
  <c r="BK23" i="9"/>
  <c r="AR23" i="9"/>
  <c r="AO23" i="9"/>
  <c r="AA43" i="28" s="1"/>
  <c r="AM23" i="9"/>
  <c r="Y43" i="28" s="1"/>
  <c r="AL23" i="9"/>
  <c r="X43" i="28" s="1"/>
  <c r="AH23" i="9"/>
  <c r="T43" i="28" s="1"/>
  <c r="AD23" i="9"/>
  <c r="L43" i="28" s="1"/>
  <c r="AC23" i="9"/>
  <c r="K43" i="28" s="1"/>
  <c r="AB23" i="9"/>
  <c r="J43" i="28" s="1"/>
  <c r="AA23" i="9"/>
  <c r="I43" i="28" s="1"/>
  <c r="Z23" i="9"/>
  <c r="H43" i="28" s="1"/>
  <c r="Y23" i="9"/>
  <c r="G43" i="28" s="1"/>
  <c r="X23" i="9"/>
  <c r="F43" i="28" s="1"/>
  <c r="W23" i="9"/>
  <c r="E43" i="28" s="1"/>
  <c r="V23" i="9"/>
  <c r="D43" i="28" s="1"/>
  <c r="CL22" i="9"/>
  <c r="S42" i="28" s="1"/>
  <c r="CK22" i="9"/>
  <c r="R42" i="28" s="1"/>
  <c r="CJ22" i="9"/>
  <c r="Q42" i="28" s="1"/>
  <c r="CI22" i="9"/>
  <c r="P42" i="28" s="1"/>
  <c r="CH22" i="9"/>
  <c r="O42" i="28" s="1"/>
  <c r="CG22" i="9"/>
  <c r="N42" i="28" s="1"/>
  <c r="CF22" i="9"/>
  <c r="M42" i="28" s="1"/>
  <c r="CD22" i="9"/>
  <c r="CC22" i="9"/>
  <c r="CB22" i="9"/>
  <c r="CA22" i="9"/>
  <c r="BZ22" i="9"/>
  <c r="BN22" i="9"/>
  <c r="BM22" i="9"/>
  <c r="BL22" i="9"/>
  <c r="BK22" i="9"/>
  <c r="AR22" i="9"/>
  <c r="AM22" i="9"/>
  <c r="AL22" i="9"/>
  <c r="X42" i="28" s="1"/>
  <c r="AH22" i="9"/>
  <c r="AD22" i="9"/>
  <c r="L42" i="28" s="1"/>
  <c r="AC22" i="9"/>
  <c r="K42" i="28" s="1"/>
  <c r="AB22" i="9"/>
  <c r="J42" i="28" s="1"/>
  <c r="AA22" i="9"/>
  <c r="I42" i="28" s="1"/>
  <c r="Z22" i="9"/>
  <c r="H42" i="28" s="1"/>
  <c r="Y22" i="9"/>
  <c r="G42" i="28" s="1"/>
  <c r="X22" i="9"/>
  <c r="F42" i="28" s="1"/>
  <c r="W22" i="9"/>
  <c r="E42" i="28" s="1"/>
  <c r="V22" i="9"/>
  <c r="D42" i="28" s="1"/>
  <c r="U18" i="9"/>
  <c r="T18" i="9"/>
  <c r="S18" i="9"/>
  <c r="R18" i="9"/>
  <c r="Q18" i="9"/>
  <c r="P18" i="9"/>
  <c r="O18" i="9"/>
  <c r="N18" i="9"/>
  <c r="M18" i="9"/>
  <c r="L18" i="9"/>
  <c r="K18" i="9"/>
  <c r="J18" i="9"/>
  <c r="I18" i="9"/>
  <c r="H18" i="9"/>
  <c r="G18" i="9"/>
  <c r="F18" i="9"/>
  <c r="E18" i="9"/>
  <c r="D18" i="9"/>
  <c r="C18" i="9"/>
  <c r="BV14" i="9" s="1"/>
  <c r="B18" i="9"/>
  <c r="CL17" i="9"/>
  <c r="CK17" i="9"/>
  <c r="CJ17" i="9"/>
  <c r="CI17" i="9"/>
  <c r="CH17" i="9"/>
  <c r="CG17" i="9"/>
  <c r="CF17" i="9"/>
  <c r="CD17" i="9"/>
  <c r="CC17" i="9"/>
  <c r="CB17" i="9"/>
  <c r="CA17" i="9"/>
  <c r="BZ17" i="9"/>
  <c r="BN17" i="9"/>
  <c r="BM17" i="9"/>
  <c r="BL17" i="9"/>
  <c r="BK17" i="9"/>
  <c r="AR17" i="9"/>
  <c r="AS17" i="9" s="1"/>
  <c r="AT17" i="9" s="1"/>
  <c r="AM17" i="9"/>
  <c r="AO17" i="9" s="1"/>
  <c r="AL17" i="9"/>
  <c r="AN17" i="9" s="1"/>
  <c r="AH17" i="9"/>
  <c r="AI17" i="9" s="1"/>
  <c r="AD17" i="9"/>
  <c r="AC17" i="9"/>
  <c r="AB17" i="9"/>
  <c r="AA17" i="9"/>
  <c r="Z17" i="9"/>
  <c r="Y17" i="9"/>
  <c r="X17" i="9"/>
  <c r="W17" i="9"/>
  <c r="V17" i="9"/>
  <c r="AP17" i="9" s="1"/>
  <c r="CL16" i="9"/>
  <c r="CK16" i="9"/>
  <c r="CJ16" i="9"/>
  <c r="CI16" i="9"/>
  <c r="CH16" i="9"/>
  <c r="CG16" i="9"/>
  <c r="CF16" i="9"/>
  <c r="CD16" i="9"/>
  <c r="CC16" i="9"/>
  <c r="CB16" i="9"/>
  <c r="CA16" i="9"/>
  <c r="BZ16" i="9"/>
  <c r="BN16" i="9"/>
  <c r="BM16" i="9"/>
  <c r="BL16" i="9"/>
  <c r="BK16" i="9"/>
  <c r="AR16" i="9"/>
  <c r="AM16" i="9"/>
  <c r="AO16" i="9" s="1"/>
  <c r="AL16" i="9"/>
  <c r="AN16" i="9" s="1"/>
  <c r="AH16" i="9"/>
  <c r="AI16" i="9" s="1"/>
  <c r="AD16" i="9"/>
  <c r="AC16" i="9"/>
  <c r="AB16" i="9"/>
  <c r="AA16" i="9"/>
  <c r="Z16" i="9"/>
  <c r="Y16" i="9"/>
  <c r="X16" i="9"/>
  <c r="W16" i="9"/>
  <c r="V16" i="9"/>
  <c r="AP16" i="9" s="1"/>
  <c r="CL15" i="9"/>
  <c r="CK15" i="9"/>
  <c r="CJ15" i="9"/>
  <c r="CI15" i="9"/>
  <c r="CH15" i="9"/>
  <c r="CG15" i="9"/>
  <c r="CF15" i="9"/>
  <c r="CD15" i="9"/>
  <c r="CC15" i="9"/>
  <c r="CB15" i="9"/>
  <c r="CA15" i="9"/>
  <c r="BZ15" i="9"/>
  <c r="BN15" i="9"/>
  <c r="BM15" i="9"/>
  <c r="BL15" i="9"/>
  <c r="BK15" i="9"/>
  <c r="AR15" i="9"/>
  <c r="AO15" i="9"/>
  <c r="AN15" i="9"/>
  <c r="AM15" i="9"/>
  <c r="AL15" i="9"/>
  <c r="AI15" i="9"/>
  <c r="AH15" i="9"/>
  <c r="AD15" i="9"/>
  <c r="AC15" i="9"/>
  <c r="AB15" i="9"/>
  <c r="AA15" i="9"/>
  <c r="Z15" i="9"/>
  <c r="Y15" i="9"/>
  <c r="X15" i="9"/>
  <c r="W15" i="9"/>
  <c r="V15" i="9"/>
  <c r="CL14" i="9"/>
  <c r="CK14" i="9"/>
  <c r="CJ14" i="9"/>
  <c r="CI14" i="9"/>
  <c r="CH14" i="9"/>
  <c r="CG14" i="9"/>
  <c r="CF14" i="9"/>
  <c r="CD14" i="9"/>
  <c r="CC14" i="9"/>
  <c r="CB14" i="9"/>
  <c r="CA14" i="9"/>
  <c r="BZ14" i="9"/>
  <c r="BN14" i="9"/>
  <c r="BM14" i="9"/>
  <c r="BL14" i="9"/>
  <c r="BK14" i="9"/>
  <c r="AR14" i="9"/>
  <c r="AM14" i="9"/>
  <c r="AO14" i="9" s="1"/>
  <c r="AL14" i="9"/>
  <c r="AN14" i="9" s="1"/>
  <c r="AH14" i="9"/>
  <c r="AI14" i="9" s="1"/>
  <c r="AD14" i="9"/>
  <c r="AC14" i="9"/>
  <c r="AB14" i="9"/>
  <c r="AA14" i="9"/>
  <c r="Z14" i="9"/>
  <c r="Y14" i="9"/>
  <c r="X14" i="9"/>
  <c r="W14" i="9"/>
  <c r="V14" i="9"/>
  <c r="AP14" i="9" s="1"/>
  <c r="CL13" i="9"/>
  <c r="CK13" i="9"/>
  <c r="CJ13" i="9"/>
  <c r="CI13" i="9"/>
  <c r="CH13" i="9"/>
  <c r="CG13" i="9"/>
  <c r="CF13" i="9"/>
  <c r="CD13" i="9"/>
  <c r="CC13" i="9"/>
  <c r="CB13" i="9"/>
  <c r="CA13" i="9"/>
  <c r="BZ13" i="9"/>
  <c r="BW13" i="9"/>
  <c r="BT13" i="9"/>
  <c r="BO13" i="9"/>
  <c r="BN13" i="9"/>
  <c r="BM13" i="9"/>
  <c r="BL13" i="9"/>
  <c r="BK13" i="9"/>
  <c r="AS13" i="9"/>
  <c r="AT13" i="9" s="1"/>
  <c r="AR13" i="9"/>
  <c r="AM13" i="9"/>
  <c r="AO13" i="9" s="1"/>
  <c r="AL13" i="9"/>
  <c r="AN13" i="9" s="1"/>
  <c r="AH13" i="9"/>
  <c r="AI13" i="9" s="1"/>
  <c r="AD13" i="9"/>
  <c r="AC13" i="9"/>
  <c r="AB13" i="9"/>
  <c r="AA13" i="9"/>
  <c r="Z13" i="9"/>
  <c r="Y13" i="9"/>
  <c r="X13" i="9"/>
  <c r="W13" i="9"/>
  <c r="BR13" i="9" s="1"/>
  <c r="V13" i="9"/>
  <c r="AP13" i="9" s="1"/>
  <c r="U9" i="9"/>
  <c r="T9" i="9"/>
  <c r="S9" i="9"/>
  <c r="R9" i="9"/>
  <c r="Q9" i="9"/>
  <c r="P9" i="9"/>
  <c r="O9" i="9"/>
  <c r="N9" i="9"/>
  <c r="M9" i="9"/>
  <c r="L9" i="9"/>
  <c r="K9" i="9"/>
  <c r="J9" i="9"/>
  <c r="I9" i="9"/>
  <c r="H9" i="9"/>
  <c r="G9" i="9"/>
  <c r="F9" i="9"/>
  <c r="E9" i="9"/>
  <c r="D9" i="9"/>
  <c r="C9" i="9"/>
  <c r="B9" i="9"/>
  <c r="B10" i="9" s="1"/>
  <c r="CL8" i="9"/>
  <c r="CK8" i="9"/>
  <c r="CJ8" i="9"/>
  <c r="CI8" i="9"/>
  <c r="CH8" i="9"/>
  <c r="CG8" i="9"/>
  <c r="CF8" i="9"/>
  <c r="CD8" i="9"/>
  <c r="CC8" i="9"/>
  <c r="CB8" i="9"/>
  <c r="CA8" i="9"/>
  <c r="BZ8" i="9"/>
  <c r="BN8" i="9"/>
  <c r="BM8" i="9"/>
  <c r="BL8" i="9"/>
  <c r="BK8" i="9"/>
  <c r="AS8" i="9"/>
  <c r="AR8" i="9"/>
  <c r="AP8" i="9"/>
  <c r="AN8" i="9"/>
  <c r="AM8" i="9"/>
  <c r="AO8" i="9" s="1"/>
  <c r="AL8" i="9"/>
  <c r="AH8" i="9"/>
  <c r="AI8" i="9" s="1"/>
  <c r="AD8" i="9"/>
  <c r="AC8" i="9"/>
  <c r="AB8" i="9"/>
  <c r="AA8" i="9"/>
  <c r="Z8" i="9"/>
  <c r="Y8" i="9"/>
  <c r="X8" i="9"/>
  <c r="W8" i="9"/>
  <c r="V8" i="9"/>
  <c r="CL7" i="9"/>
  <c r="CK7" i="9"/>
  <c r="CJ7" i="9"/>
  <c r="CI7" i="9"/>
  <c r="CH7" i="9"/>
  <c r="CG7" i="9"/>
  <c r="CF7" i="9"/>
  <c r="CD7" i="9"/>
  <c r="CC7" i="9"/>
  <c r="CB7" i="9"/>
  <c r="CA7" i="9"/>
  <c r="BZ7" i="9"/>
  <c r="BN7" i="9"/>
  <c r="BM7" i="9"/>
  <c r="BL7" i="9"/>
  <c r="BK7" i="9"/>
  <c r="AS7" i="9"/>
  <c r="AR7" i="9"/>
  <c r="AP7" i="9"/>
  <c r="AM7" i="9"/>
  <c r="AO7" i="9" s="1"/>
  <c r="AL7" i="9"/>
  <c r="AN7" i="9" s="1"/>
  <c r="AH7" i="9"/>
  <c r="AI7" i="9" s="1"/>
  <c r="AD7" i="9"/>
  <c r="AC7" i="9"/>
  <c r="AB7" i="9"/>
  <c r="AA7" i="9"/>
  <c r="Z7" i="9"/>
  <c r="Y7" i="9"/>
  <c r="X7" i="9"/>
  <c r="W7" i="9"/>
  <c r="V7" i="9"/>
  <c r="CL6" i="9"/>
  <c r="CK6" i="9"/>
  <c r="CJ6" i="9"/>
  <c r="CI6" i="9"/>
  <c r="CH6" i="9"/>
  <c r="CG6" i="9"/>
  <c r="CF6" i="9"/>
  <c r="CD6" i="9"/>
  <c r="CC6" i="9"/>
  <c r="CB6" i="9"/>
  <c r="CA6" i="9"/>
  <c r="BZ6" i="9"/>
  <c r="BN6" i="9"/>
  <c r="BM6" i="9"/>
  <c r="BL6" i="9"/>
  <c r="BK6" i="9"/>
  <c r="AS6" i="9"/>
  <c r="AR6" i="9"/>
  <c r="AP6" i="9"/>
  <c r="AN6" i="9"/>
  <c r="AM6" i="9"/>
  <c r="AO6" i="9" s="1"/>
  <c r="AL6" i="9"/>
  <c r="AH6" i="9"/>
  <c r="AI6" i="9" s="1"/>
  <c r="AD6" i="9"/>
  <c r="AC6" i="9"/>
  <c r="AB6" i="9"/>
  <c r="AA6" i="9"/>
  <c r="Z6" i="9"/>
  <c r="Y6" i="9"/>
  <c r="X6" i="9"/>
  <c r="W6" i="9"/>
  <c r="V6" i="9"/>
  <c r="CL5" i="9"/>
  <c r="CK5" i="9"/>
  <c r="CJ5" i="9"/>
  <c r="CI5" i="9"/>
  <c r="CH5" i="9"/>
  <c r="CG5" i="9"/>
  <c r="CF5" i="9"/>
  <c r="CD5" i="9"/>
  <c r="CC5" i="9"/>
  <c r="CB5" i="9"/>
  <c r="CA5" i="9"/>
  <c r="BZ5" i="9"/>
  <c r="BN5" i="9"/>
  <c r="BM5" i="9"/>
  <c r="BL5" i="9"/>
  <c r="BK5" i="9"/>
  <c r="AR5" i="9"/>
  <c r="AS5" i="9" s="1"/>
  <c r="AN5" i="9"/>
  <c r="AM5" i="9"/>
  <c r="AO5" i="9" s="1"/>
  <c r="AL5" i="9"/>
  <c r="AH5" i="9"/>
  <c r="AI5" i="9" s="1"/>
  <c r="AD5" i="9"/>
  <c r="AC5" i="9"/>
  <c r="AB5" i="9"/>
  <c r="AA5" i="9"/>
  <c r="Z5" i="9"/>
  <c r="Y5" i="9"/>
  <c r="X5" i="9"/>
  <c r="W5" i="9"/>
  <c r="V5" i="9"/>
  <c r="CL4" i="9"/>
  <c r="CK4" i="9"/>
  <c r="CJ4" i="9"/>
  <c r="CI4" i="9"/>
  <c r="CH4" i="9"/>
  <c r="CG4" i="9"/>
  <c r="CF4" i="9"/>
  <c r="CD4" i="9"/>
  <c r="CC4" i="9"/>
  <c r="CB4" i="9"/>
  <c r="CA4" i="9"/>
  <c r="BZ4" i="9"/>
  <c r="BN4" i="9"/>
  <c r="BM4" i="9"/>
  <c r="BL4" i="9"/>
  <c r="BK4" i="9"/>
  <c r="AR4" i="9"/>
  <c r="AS4" i="9" s="1"/>
  <c r="AT4" i="9" s="1"/>
  <c r="AU4" i="9" s="1"/>
  <c r="AV4" i="9" s="1"/>
  <c r="AW4" i="9" s="1"/>
  <c r="AX4" i="9" s="1"/>
  <c r="AY4" i="9" s="1"/>
  <c r="AZ4" i="9" s="1"/>
  <c r="AN4" i="9"/>
  <c r="AM4" i="9"/>
  <c r="AO4" i="9" s="1"/>
  <c r="AL4" i="9"/>
  <c r="AH4" i="9"/>
  <c r="AI4" i="9" s="1"/>
  <c r="AD4" i="9"/>
  <c r="AC4" i="9"/>
  <c r="AB4" i="9"/>
  <c r="AA4" i="9"/>
  <c r="Z4" i="9"/>
  <c r="Y4" i="9"/>
  <c r="X4" i="9"/>
  <c r="W4" i="9"/>
  <c r="BP4" i="9" s="1"/>
  <c r="V4" i="9"/>
  <c r="AE3" i="9"/>
  <c r="AD2" i="9"/>
  <c r="AC2" i="9"/>
  <c r="AB2" i="9"/>
  <c r="AA2" i="9"/>
  <c r="Z2" i="9"/>
  <c r="Y2" i="9"/>
  <c r="X2" i="9"/>
  <c r="W1" i="9"/>
  <c r="T1" i="9"/>
  <c r="P1" i="9"/>
  <c r="L1" i="9"/>
  <c r="I1" i="9"/>
  <c r="F1" i="9"/>
  <c r="B1" i="9"/>
  <c r="BI33" i="8"/>
  <c r="BH33" i="8"/>
  <c r="BG33" i="8"/>
  <c r="BF33" i="8"/>
  <c r="BE33" i="8"/>
  <c r="BD33" i="8"/>
  <c r="BC33" i="8"/>
  <c r="BB33" i="8"/>
  <c r="BA33" i="8"/>
  <c r="AZ33" i="8"/>
  <c r="AY33" i="8"/>
  <c r="AX33" i="8"/>
  <c r="AW33" i="8"/>
  <c r="AV33" i="8"/>
  <c r="AU33" i="8"/>
  <c r="AT33" i="8"/>
  <c r="AS33" i="8"/>
  <c r="AS26" i="8" s="1"/>
  <c r="AT26" i="8" s="1"/>
  <c r="AU26" i="8" s="1"/>
  <c r="AR33" i="8"/>
  <c r="BI32" i="8"/>
  <c r="BH32" i="8"/>
  <c r="BG32" i="8"/>
  <c r="BF32" i="8"/>
  <c r="BE32" i="8"/>
  <c r="BD32" i="8"/>
  <c r="BC32" i="8"/>
  <c r="BB32" i="8"/>
  <c r="BA32" i="8"/>
  <c r="AZ32" i="8"/>
  <c r="AY32" i="8"/>
  <c r="AX32" i="8"/>
  <c r="AW32" i="8"/>
  <c r="AV32" i="8"/>
  <c r="AU32" i="8"/>
  <c r="AT32" i="8"/>
  <c r="AS32" i="8"/>
  <c r="AR32" i="8"/>
  <c r="AR15" i="8" s="1"/>
  <c r="AS15" i="8" s="1"/>
  <c r="AT15" i="8" s="1"/>
  <c r="AU15" i="8" s="1"/>
  <c r="AV15" i="8" s="1"/>
  <c r="AW15" i="8" s="1"/>
  <c r="BI31" i="8"/>
  <c r="BH31" i="8"/>
  <c r="BG31" i="8"/>
  <c r="BF31" i="8"/>
  <c r="BE31" i="8"/>
  <c r="BD31" i="8"/>
  <c r="BC31" i="8"/>
  <c r="BB31" i="8"/>
  <c r="BA31" i="8"/>
  <c r="AZ31" i="8"/>
  <c r="AY31" i="8"/>
  <c r="AX31" i="8"/>
  <c r="AW31" i="8"/>
  <c r="AV31" i="8"/>
  <c r="AU31" i="8"/>
  <c r="AT31" i="8"/>
  <c r="AS31" i="8"/>
  <c r="AR31" i="8"/>
  <c r="CL26" i="8"/>
  <c r="S31" i="28" s="1"/>
  <c r="CK26" i="8"/>
  <c r="R31" i="28" s="1"/>
  <c r="CJ26" i="8"/>
  <c r="Q31" i="28" s="1"/>
  <c r="CI26" i="8"/>
  <c r="P31" i="28" s="1"/>
  <c r="CH26" i="8"/>
  <c r="O31" i="28" s="1"/>
  <c r="CG26" i="8"/>
  <c r="N31" i="28" s="1"/>
  <c r="CF26" i="8"/>
  <c r="M31" i="28" s="1"/>
  <c r="CD26" i="8"/>
  <c r="CC26" i="8"/>
  <c r="CB26" i="8"/>
  <c r="CA26" i="8"/>
  <c r="BZ26" i="8"/>
  <c r="BN26" i="8"/>
  <c r="BM26" i="8"/>
  <c r="BL26" i="8"/>
  <c r="BK26" i="8"/>
  <c r="AR26" i="8"/>
  <c r="AO26" i="8"/>
  <c r="AA31" i="28" s="1"/>
  <c r="AN26" i="8"/>
  <c r="Z31" i="28" s="1"/>
  <c r="AM26" i="8"/>
  <c r="Y31" i="28" s="1"/>
  <c r="AL26" i="8"/>
  <c r="X31" i="28" s="1"/>
  <c r="AH26" i="8"/>
  <c r="AD26" i="8"/>
  <c r="L31" i="28" s="1"/>
  <c r="AC26" i="8"/>
  <c r="K31" i="28" s="1"/>
  <c r="AB26" i="8"/>
  <c r="J31" i="28" s="1"/>
  <c r="AA26" i="8"/>
  <c r="I31" i="28" s="1"/>
  <c r="Z26" i="8"/>
  <c r="H31" i="28" s="1"/>
  <c r="Y26" i="8"/>
  <c r="G31" i="28" s="1"/>
  <c r="X26" i="8"/>
  <c r="F31" i="28" s="1"/>
  <c r="W26" i="8"/>
  <c r="E31" i="28" s="1"/>
  <c r="V26" i="8"/>
  <c r="D31" i="28" s="1"/>
  <c r="CL25" i="8"/>
  <c r="S30" i="28" s="1"/>
  <c r="CK25" i="8"/>
  <c r="R30" i="28" s="1"/>
  <c r="CJ25" i="8"/>
  <c r="Q30" i="28" s="1"/>
  <c r="CI25" i="8"/>
  <c r="P30" i="28" s="1"/>
  <c r="CH25" i="8"/>
  <c r="O30" i="28" s="1"/>
  <c r="CG25" i="8"/>
  <c r="N30" i="28" s="1"/>
  <c r="CF25" i="8"/>
  <c r="M30" i="28" s="1"/>
  <c r="CD25" i="8"/>
  <c r="CC25" i="8"/>
  <c r="CB25" i="8"/>
  <c r="CA25" i="8"/>
  <c r="BZ25" i="8"/>
  <c r="BN25" i="8"/>
  <c r="BM25" i="8"/>
  <c r="BL25" i="8"/>
  <c r="BK25" i="8"/>
  <c r="AR25" i="8"/>
  <c r="AM25" i="8"/>
  <c r="AL25" i="8"/>
  <c r="X30" i="28" s="1"/>
  <c r="AI25" i="8"/>
  <c r="U30" i="28" s="1"/>
  <c r="AH25" i="8"/>
  <c r="T30" i="28" s="1"/>
  <c r="AD25" i="8"/>
  <c r="L30" i="28" s="1"/>
  <c r="AC25" i="8"/>
  <c r="K30" i="28" s="1"/>
  <c r="AB25" i="8"/>
  <c r="J30" i="28" s="1"/>
  <c r="AA25" i="8"/>
  <c r="I30" i="28" s="1"/>
  <c r="Z25" i="8"/>
  <c r="H30" i="28" s="1"/>
  <c r="Y25" i="8"/>
  <c r="G30" i="28" s="1"/>
  <c r="X25" i="8"/>
  <c r="F30" i="28" s="1"/>
  <c r="W25" i="8"/>
  <c r="E30" i="28" s="1"/>
  <c r="V25" i="8"/>
  <c r="D30" i="28" s="1"/>
  <c r="CL24" i="8"/>
  <c r="S29" i="28" s="1"/>
  <c r="CK24" i="8"/>
  <c r="R29" i="28" s="1"/>
  <c r="CJ24" i="8"/>
  <c r="Q29" i="28" s="1"/>
  <c r="CI24" i="8"/>
  <c r="P29" i="28" s="1"/>
  <c r="CH24" i="8"/>
  <c r="O29" i="28" s="1"/>
  <c r="CG24" i="8"/>
  <c r="N29" i="28" s="1"/>
  <c r="CF24" i="8"/>
  <c r="M29" i="28" s="1"/>
  <c r="CD24" i="8"/>
  <c r="CC24" i="8"/>
  <c r="CB24" i="8"/>
  <c r="CA24" i="8"/>
  <c r="BZ24" i="8"/>
  <c r="BN24" i="8"/>
  <c r="BM24" i="8"/>
  <c r="BL24" i="8"/>
  <c r="BK24" i="8"/>
  <c r="AR24" i="8"/>
  <c r="AM24" i="8"/>
  <c r="AL24" i="8"/>
  <c r="AH24" i="8"/>
  <c r="AD24" i="8"/>
  <c r="L29" i="28" s="1"/>
  <c r="AC24" i="8"/>
  <c r="K29" i="28" s="1"/>
  <c r="AB24" i="8"/>
  <c r="J29" i="28" s="1"/>
  <c r="AA24" i="8"/>
  <c r="I29" i="28" s="1"/>
  <c r="Z24" i="8"/>
  <c r="H29" i="28" s="1"/>
  <c r="Y24" i="8"/>
  <c r="G29" i="28" s="1"/>
  <c r="X24" i="8"/>
  <c r="F29" i="28" s="1"/>
  <c r="W24" i="8"/>
  <c r="E29" i="28" s="1"/>
  <c r="V24" i="8"/>
  <c r="D29" i="28" s="1"/>
  <c r="CL23" i="8"/>
  <c r="S28" i="28" s="1"/>
  <c r="CK23" i="8"/>
  <c r="R28" i="28" s="1"/>
  <c r="CJ23" i="8"/>
  <c r="Q28" i="28" s="1"/>
  <c r="CI23" i="8"/>
  <c r="P28" i="28" s="1"/>
  <c r="CH23" i="8"/>
  <c r="O28" i="28" s="1"/>
  <c r="CG23" i="8"/>
  <c r="N28" i="28" s="1"/>
  <c r="CF23" i="8"/>
  <c r="M28" i="28" s="1"/>
  <c r="CD23" i="8"/>
  <c r="CC23" i="8"/>
  <c r="CB23" i="8"/>
  <c r="CA23" i="8"/>
  <c r="BZ23" i="8"/>
  <c r="BN23" i="8"/>
  <c r="BM23" i="8"/>
  <c r="BL23" i="8"/>
  <c r="BK23" i="8"/>
  <c r="AR23" i="8"/>
  <c r="AM23" i="8"/>
  <c r="Y28" i="28" s="1"/>
  <c r="AL23" i="8"/>
  <c r="AH23" i="8"/>
  <c r="T28" i="28" s="1"/>
  <c r="AD23" i="8"/>
  <c r="L28" i="28" s="1"/>
  <c r="AC23" i="8"/>
  <c r="K28" i="28" s="1"/>
  <c r="AB23" i="8"/>
  <c r="J28" i="28" s="1"/>
  <c r="AA23" i="8"/>
  <c r="I28" i="28" s="1"/>
  <c r="Z23" i="8"/>
  <c r="H28" i="28" s="1"/>
  <c r="Y23" i="8"/>
  <c r="G28" i="28" s="1"/>
  <c r="X23" i="8"/>
  <c r="F28" i="28" s="1"/>
  <c r="W23" i="8"/>
  <c r="E28" i="28" s="1"/>
  <c r="V23" i="8"/>
  <c r="D28" i="28" s="1"/>
  <c r="CL22" i="8"/>
  <c r="S27" i="28" s="1"/>
  <c r="CK22" i="8"/>
  <c r="R27" i="28" s="1"/>
  <c r="CJ22" i="8"/>
  <c r="Q27" i="28" s="1"/>
  <c r="CI22" i="8"/>
  <c r="P27" i="28" s="1"/>
  <c r="CH22" i="8"/>
  <c r="O27" i="28" s="1"/>
  <c r="CG22" i="8"/>
  <c r="N27" i="28" s="1"/>
  <c r="CF22" i="8"/>
  <c r="M27" i="28" s="1"/>
  <c r="CD22" i="8"/>
  <c r="CC22" i="8"/>
  <c r="CB22" i="8"/>
  <c r="CA22" i="8"/>
  <c r="BZ22" i="8"/>
  <c r="BN22" i="8"/>
  <c r="BM22" i="8"/>
  <c r="BL22" i="8"/>
  <c r="BK22" i="8"/>
  <c r="AR22" i="8"/>
  <c r="AP22" i="8"/>
  <c r="AB27" i="28" s="1"/>
  <c r="AM22" i="8"/>
  <c r="AL22" i="8"/>
  <c r="X27" i="28" s="1"/>
  <c r="AH22" i="8"/>
  <c r="AD22" i="8"/>
  <c r="L27" i="28" s="1"/>
  <c r="AC22" i="8"/>
  <c r="K27" i="28" s="1"/>
  <c r="AB22" i="8"/>
  <c r="J27" i="28" s="1"/>
  <c r="AA22" i="8"/>
  <c r="I27" i="28" s="1"/>
  <c r="Z22" i="8"/>
  <c r="H27" i="28" s="1"/>
  <c r="Y22" i="8"/>
  <c r="G27" i="28" s="1"/>
  <c r="X22" i="8"/>
  <c r="F27" i="28" s="1"/>
  <c r="W22" i="8"/>
  <c r="E27" i="28" s="1"/>
  <c r="V22" i="8"/>
  <c r="U18" i="8"/>
  <c r="T18" i="8"/>
  <c r="S18" i="8"/>
  <c r="R18" i="8"/>
  <c r="Q18" i="8"/>
  <c r="P18" i="8"/>
  <c r="O18" i="8"/>
  <c r="N18" i="8"/>
  <c r="M18" i="8"/>
  <c r="L18" i="8"/>
  <c r="K18" i="8"/>
  <c r="J18" i="8"/>
  <c r="I18" i="8"/>
  <c r="H18" i="8"/>
  <c r="G18" i="8"/>
  <c r="F18" i="8"/>
  <c r="E18" i="8"/>
  <c r="D18" i="8"/>
  <c r="C18" i="8"/>
  <c r="B18" i="8"/>
  <c r="B19" i="8" s="1"/>
  <c r="CL17" i="8"/>
  <c r="CK17" i="8"/>
  <c r="CJ17" i="8"/>
  <c r="CI17" i="8"/>
  <c r="CH17" i="8"/>
  <c r="CG17" i="8"/>
  <c r="CF17" i="8"/>
  <c r="CD17" i="8"/>
  <c r="CC17" i="8"/>
  <c r="CB17" i="8"/>
  <c r="CA17" i="8"/>
  <c r="BZ17" i="8"/>
  <c r="BN17" i="8"/>
  <c r="BM17" i="8"/>
  <c r="BL17" i="8"/>
  <c r="BK17" i="8"/>
  <c r="AR17" i="8"/>
  <c r="AS17" i="8" s="1"/>
  <c r="AT17" i="8" s="1"/>
  <c r="AU17" i="8" s="1"/>
  <c r="AV17" i="8" s="1"/>
  <c r="AW17" i="8" s="1"/>
  <c r="AN17" i="8"/>
  <c r="AM17" i="8"/>
  <c r="AO17" i="8" s="1"/>
  <c r="AL17" i="8"/>
  <c r="AH17" i="8"/>
  <c r="AI17" i="8" s="1"/>
  <c r="AD17" i="8"/>
  <c r="AC17" i="8"/>
  <c r="AB17" i="8"/>
  <c r="AA17" i="8"/>
  <c r="Z17" i="8"/>
  <c r="Y17" i="8"/>
  <c r="X17" i="8"/>
  <c r="W17" i="8"/>
  <c r="V17" i="8"/>
  <c r="AP17" i="8" s="1"/>
  <c r="CL16" i="8"/>
  <c r="CK16" i="8"/>
  <c r="CJ16" i="8"/>
  <c r="CI16" i="8"/>
  <c r="CH16" i="8"/>
  <c r="CG16" i="8"/>
  <c r="CF16" i="8"/>
  <c r="CD16" i="8"/>
  <c r="CC16" i="8"/>
  <c r="CB16" i="8"/>
  <c r="CA16" i="8"/>
  <c r="BZ16" i="8"/>
  <c r="BN16" i="8"/>
  <c r="BM16" i="8"/>
  <c r="BL16" i="8"/>
  <c r="BK16" i="8"/>
  <c r="AR16" i="8"/>
  <c r="AS16" i="8" s="1"/>
  <c r="AT16" i="8" s="1"/>
  <c r="AN16" i="8"/>
  <c r="AM16" i="8"/>
  <c r="AO16" i="8" s="1"/>
  <c r="AL16" i="8"/>
  <c r="AH16" i="8"/>
  <c r="AI16" i="8" s="1"/>
  <c r="AD16" i="8"/>
  <c r="AC16" i="8"/>
  <c r="AB16" i="8"/>
  <c r="AA16" i="8"/>
  <c r="Z16" i="8"/>
  <c r="Y16" i="8"/>
  <c r="X16" i="8"/>
  <c r="W16" i="8"/>
  <c r="V16" i="8"/>
  <c r="AP16" i="8" s="1"/>
  <c r="CL15" i="8"/>
  <c r="CK15" i="8"/>
  <c r="CJ15" i="8"/>
  <c r="CI15" i="8"/>
  <c r="CH15" i="8"/>
  <c r="CG15" i="8"/>
  <c r="CF15" i="8"/>
  <c r="CD15" i="8"/>
  <c r="CC15" i="8"/>
  <c r="CB15" i="8"/>
  <c r="CA15" i="8"/>
  <c r="BZ15" i="8"/>
  <c r="BN15" i="8"/>
  <c r="BM15" i="8"/>
  <c r="BL15" i="8"/>
  <c r="BK15" i="8"/>
  <c r="AO15" i="8"/>
  <c r="AM15" i="8"/>
  <c r="AL15" i="8"/>
  <c r="AN15" i="8" s="1"/>
  <c r="AH15" i="8"/>
  <c r="AI15" i="8" s="1"/>
  <c r="AD15" i="8"/>
  <c r="AC15" i="8"/>
  <c r="AB15" i="8"/>
  <c r="AA15" i="8"/>
  <c r="Z15" i="8"/>
  <c r="Y15" i="8"/>
  <c r="X15" i="8"/>
  <c r="W15" i="8"/>
  <c r="V15" i="8"/>
  <c r="CL14" i="8"/>
  <c r="CK14" i="8"/>
  <c r="CJ14" i="8"/>
  <c r="CI14" i="8"/>
  <c r="CH14" i="8"/>
  <c r="CG14" i="8"/>
  <c r="CF14" i="8"/>
  <c r="CD14" i="8"/>
  <c r="CC14" i="8"/>
  <c r="CB14" i="8"/>
  <c r="CA14" i="8"/>
  <c r="BZ14" i="8"/>
  <c r="BN14" i="8"/>
  <c r="BM14" i="8"/>
  <c r="BL14" i="8"/>
  <c r="BK14" i="8"/>
  <c r="AR14" i="8"/>
  <c r="AS14" i="8" s="1"/>
  <c r="AT14" i="8" s="1"/>
  <c r="AU14" i="8" s="1"/>
  <c r="AV14" i="8" s="1"/>
  <c r="AW14" i="8" s="1"/>
  <c r="AO14" i="8"/>
  <c r="AM14" i="8"/>
  <c r="AL14" i="8"/>
  <c r="AN14" i="8" s="1"/>
  <c r="AH14" i="8"/>
  <c r="AI14" i="8" s="1"/>
  <c r="AD14" i="8"/>
  <c r="AC14" i="8"/>
  <c r="AB14" i="8"/>
  <c r="AA14" i="8"/>
  <c r="Z14" i="8"/>
  <c r="Y14" i="8"/>
  <c r="X14" i="8"/>
  <c r="W14" i="8"/>
  <c r="V14" i="8"/>
  <c r="AP14" i="8" s="1"/>
  <c r="CL13" i="8"/>
  <c r="CK13" i="8"/>
  <c r="CJ13" i="8"/>
  <c r="CI13" i="8"/>
  <c r="CH13" i="8"/>
  <c r="CG13" i="8"/>
  <c r="CF13" i="8"/>
  <c r="CD13" i="8"/>
  <c r="CC13" i="8"/>
  <c r="CB13" i="8"/>
  <c r="CA13" i="8"/>
  <c r="BZ13" i="8"/>
  <c r="BV13" i="8"/>
  <c r="BU13" i="8"/>
  <c r="BR13" i="8"/>
  <c r="BO13" i="8"/>
  <c r="BN13" i="8"/>
  <c r="BM13" i="8"/>
  <c r="BL13" i="8"/>
  <c r="BK13" i="8"/>
  <c r="AN13" i="8"/>
  <c r="AM13" i="8"/>
  <c r="AO13" i="8" s="1"/>
  <c r="AL13" i="8"/>
  <c r="AH13" i="8"/>
  <c r="AI13" i="8" s="1"/>
  <c r="AD13" i="8"/>
  <c r="AC13" i="8"/>
  <c r="AB13" i="8"/>
  <c r="AA13" i="8"/>
  <c r="Z13" i="8"/>
  <c r="Y13" i="8"/>
  <c r="X13" i="8"/>
  <c r="W13" i="8"/>
  <c r="BW13" i="8" s="1"/>
  <c r="V13" i="8"/>
  <c r="U9" i="8"/>
  <c r="T9" i="8"/>
  <c r="S9" i="8"/>
  <c r="R9" i="8"/>
  <c r="Q9" i="8"/>
  <c r="P9" i="8"/>
  <c r="O9" i="8"/>
  <c r="N9" i="8"/>
  <c r="M9" i="8"/>
  <c r="L9" i="8"/>
  <c r="K9" i="8"/>
  <c r="J9" i="8"/>
  <c r="I9" i="8"/>
  <c r="H9" i="8"/>
  <c r="G9" i="8"/>
  <c r="F9" i="8"/>
  <c r="E9" i="8"/>
  <c r="D9" i="8"/>
  <c r="C9" i="8"/>
  <c r="B9" i="8"/>
  <c r="B10" i="8" s="1"/>
  <c r="CL8" i="8"/>
  <c r="CK8" i="8"/>
  <c r="CJ8" i="8"/>
  <c r="CI8" i="8"/>
  <c r="CH8" i="8"/>
  <c r="CG8" i="8"/>
  <c r="CF8" i="8"/>
  <c r="CD8" i="8"/>
  <c r="CC8" i="8"/>
  <c r="CB8" i="8"/>
  <c r="CA8" i="8"/>
  <c r="BZ8" i="8"/>
  <c r="BN8" i="8"/>
  <c r="BM8" i="8"/>
  <c r="BL8" i="8"/>
  <c r="BK8" i="8"/>
  <c r="AP8" i="8"/>
  <c r="AO8" i="8"/>
  <c r="AN8" i="8"/>
  <c r="AM8" i="8"/>
  <c r="AL8" i="8"/>
  <c r="AH8" i="8"/>
  <c r="AI8" i="8" s="1"/>
  <c r="AD8" i="8"/>
  <c r="AC8" i="8"/>
  <c r="AB8" i="8"/>
  <c r="AA8" i="8"/>
  <c r="Z8" i="8"/>
  <c r="Y8" i="8"/>
  <c r="X8" i="8"/>
  <c r="W8" i="8"/>
  <c r="V8" i="8"/>
  <c r="CL7" i="8"/>
  <c r="CK7" i="8"/>
  <c r="CJ7" i="8"/>
  <c r="CI7" i="8"/>
  <c r="CH7" i="8"/>
  <c r="CG7" i="8"/>
  <c r="CF7" i="8"/>
  <c r="CD7" i="8"/>
  <c r="CC7" i="8"/>
  <c r="CB7" i="8"/>
  <c r="CA7" i="8"/>
  <c r="BZ7" i="8"/>
  <c r="BN7" i="8"/>
  <c r="BM7" i="8"/>
  <c r="BL7" i="8"/>
  <c r="BK7" i="8"/>
  <c r="AN7" i="8"/>
  <c r="AM7" i="8"/>
  <c r="AO7" i="8" s="1"/>
  <c r="AL7" i="8"/>
  <c r="AH7" i="8"/>
  <c r="AI7" i="8" s="1"/>
  <c r="AD7" i="8"/>
  <c r="AC7" i="8"/>
  <c r="AB7" i="8"/>
  <c r="AA7" i="8"/>
  <c r="Z7" i="8"/>
  <c r="Y7" i="8"/>
  <c r="X7" i="8"/>
  <c r="W7" i="8"/>
  <c r="V7" i="8"/>
  <c r="AP7" i="8" s="1"/>
  <c r="CL6" i="8"/>
  <c r="CK6" i="8"/>
  <c r="CJ6" i="8"/>
  <c r="CI6" i="8"/>
  <c r="CH6" i="8"/>
  <c r="CG6" i="8"/>
  <c r="CF6" i="8"/>
  <c r="CD6" i="8"/>
  <c r="CC6" i="8"/>
  <c r="CB6" i="8"/>
  <c r="CA6" i="8"/>
  <c r="BZ6" i="8"/>
  <c r="BN6" i="8"/>
  <c r="BM6" i="8"/>
  <c r="BL6" i="8"/>
  <c r="BK6" i="8"/>
  <c r="AM6" i="8"/>
  <c r="AO6" i="8" s="1"/>
  <c r="AL6" i="8"/>
  <c r="AN6" i="8" s="1"/>
  <c r="AH6" i="8"/>
  <c r="AI6" i="8" s="1"/>
  <c r="AD6" i="8"/>
  <c r="AC6" i="8"/>
  <c r="AB6" i="8"/>
  <c r="AA6" i="8"/>
  <c r="Z6" i="8"/>
  <c r="Y6" i="8"/>
  <c r="X6" i="8"/>
  <c r="W6" i="8"/>
  <c r="V6" i="8"/>
  <c r="AP6" i="8" s="1"/>
  <c r="CL5" i="8"/>
  <c r="CK5" i="8"/>
  <c r="CJ5" i="8"/>
  <c r="CI5" i="8"/>
  <c r="CH5" i="8"/>
  <c r="CG5" i="8"/>
  <c r="CF5" i="8"/>
  <c r="CD5" i="8"/>
  <c r="CC5" i="8"/>
  <c r="CB5" i="8"/>
  <c r="CA5" i="8"/>
  <c r="BZ5" i="8"/>
  <c r="BN5" i="8"/>
  <c r="BM5" i="8"/>
  <c r="BL5" i="8"/>
  <c r="BK5" i="8"/>
  <c r="AM5" i="8"/>
  <c r="AO5" i="8" s="1"/>
  <c r="AL5" i="8"/>
  <c r="AN5" i="8" s="1"/>
  <c r="AH5" i="8"/>
  <c r="AI5" i="8" s="1"/>
  <c r="AD5" i="8"/>
  <c r="AC5" i="8"/>
  <c r="AB5" i="8"/>
  <c r="AA5" i="8"/>
  <c r="Z5" i="8"/>
  <c r="Y5" i="8"/>
  <c r="X5" i="8"/>
  <c r="W5" i="8"/>
  <c r="V5" i="8"/>
  <c r="AP5" i="8" s="1"/>
  <c r="CL4" i="8"/>
  <c r="CK4" i="8"/>
  <c r="CJ4" i="8"/>
  <c r="CI4" i="8"/>
  <c r="CH4" i="8"/>
  <c r="CG4" i="8"/>
  <c r="CF4" i="8"/>
  <c r="CD4" i="8"/>
  <c r="CC4" i="8"/>
  <c r="CB4" i="8"/>
  <c r="CA4" i="8"/>
  <c r="BZ4" i="8"/>
  <c r="BP4" i="8"/>
  <c r="BN4" i="8"/>
  <c r="BM4" i="8"/>
  <c r="BL4" i="8"/>
  <c r="BK4" i="8"/>
  <c r="AP4" i="8"/>
  <c r="AO4" i="8"/>
  <c r="AM4" i="8"/>
  <c r="AL4" i="8"/>
  <c r="AN4" i="8" s="1"/>
  <c r="AH4" i="8"/>
  <c r="AI4" i="8" s="1"/>
  <c r="AD4" i="8"/>
  <c r="AC4" i="8"/>
  <c r="AB4" i="8"/>
  <c r="AA4" i="8"/>
  <c r="Z4" i="8"/>
  <c r="Y4" i="8"/>
  <c r="X4" i="8"/>
  <c r="W4" i="8"/>
  <c r="BX4" i="8" s="1"/>
  <c r="V4" i="8"/>
  <c r="AE3" i="8"/>
  <c r="AD2" i="8"/>
  <c r="AC2" i="8"/>
  <c r="AB2" i="8"/>
  <c r="AA2" i="8"/>
  <c r="Z2" i="8"/>
  <c r="Y2" i="8"/>
  <c r="X2" i="8"/>
  <c r="W1" i="8"/>
  <c r="T1" i="8"/>
  <c r="P1" i="8"/>
  <c r="L1" i="8"/>
  <c r="I1" i="8"/>
  <c r="F1" i="8"/>
  <c r="B1" i="8"/>
  <c r="BC33" i="7"/>
  <c r="BD32" i="7"/>
  <c r="CI24" i="7"/>
  <c r="P14" i="28" s="1"/>
  <c r="CF22" i="7"/>
  <c r="M12" i="28" s="1"/>
  <c r="CG14" i="7"/>
  <c r="CF16" i="7"/>
  <c r="CF5" i="7"/>
  <c r="CF4" i="7"/>
  <c r="CA22" i="7"/>
  <c r="CB22" i="7"/>
  <c r="CC22" i="7"/>
  <c r="CD22" i="7"/>
  <c r="CA23" i="7"/>
  <c r="CB23" i="7"/>
  <c r="CC23" i="7"/>
  <c r="CD23" i="7"/>
  <c r="CA24" i="7"/>
  <c r="CB24" i="7"/>
  <c r="CC24" i="7"/>
  <c r="CD24" i="7"/>
  <c r="CA25" i="7"/>
  <c r="CB25" i="7"/>
  <c r="CC25" i="7"/>
  <c r="CD25" i="7"/>
  <c r="CA26" i="7"/>
  <c r="CB26" i="7"/>
  <c r="CC26" i="7"/>
  <c r="CD26" i="7"/>
  <c r="BZ26" i="7"/>
  <c r="BZ25" i="7"/>
  <c r="BZ24" i="7"/>
  <c r="BZ23" i="7"/>
  <c r="BZ22" i="7"/>
  <c r="CA13" i="7"/>
  <c r="CB13" i="7"/>
  <c r="CC13" i="7"/>
  <c r="CD13" i="7"/>
  <c r="CA14" i="7"/>
  <c r="CB14" i="7"/>
  <c r="CC14" i="7"/>
  <c r="CD14" i="7"/>
  <c r="CA15" i="7"/>
  <c r="CB15" i="7"/>
  <c r="CC15" i="7"/>
  <c r="CD15" i="7"/>
  <c r="CA16" i="7"/>
  <c r="CB16" i="7"/>
  <c r="CC16" i="7"/>
  <c r="CD16" i="7"/>
  <c r="CA17" i="7"/>
  <c r="CB17" i="7"/>
  <c r="CC17" i="7"/>
  <c r="CD17" i="7"/>
  <c r="BZ17" i="7"/>
  <c r="BZ16" i="7"/>
  <c r="BZ15" i="7"/>
  <c r="BZ14" i="7"/>
  <c r="BZ13" i="7"/>
  <c r="CA4" i="7"/>
  <c r="CB4" i="7"/>
  <c r="CC4" i="7"/>
  <c r="CD4" i="7"/>
  <c r="CA5" i="7"/>
  <c r="CB5" i="7"/>
  <c r="CC5" i="7"/>
  <c r="CD5" i="7"/>
  <c r="CA6" i="7"/>
  <c r="CB6" i="7"/>
  <c r="CC6" i="7"/>
  <c r="CD6" i="7"/>
  <c r="CA7" i="7"/>
  <c r="CB7" i="7"/>
  <c r="CC7" i="7"/>
  <c r="CD7" i="7"/>
  <c r="CA8" i="7"/>
  <c r="CB8" i="7"/>
  <c r="CC8" i="7"/>
  <c r="CD8" i="7"/>
  <c r="BZ8" i="7"/>
  <c r="BZ7" i="7"/>
  <c r="BZ6" i="7"/>
  <c r="BZ5" i="7"/>
  <c r="BZ4" i="7"/>
  <c r="BL22" i="7"/>
  <c r="BM22" i="7"/>
  <c r="BN22" i="7"/>
  <c r="BL23" i="7"/>
  <c r="BM23" i="7"/>
  <c r="BN23" i="7"/>
  <c r="BL24" i="7"/>
  <c r="BM24" i="7"/>
  <c r="BN24" i="7"/>
  <c r="BL25" i="7"/>
  <c r="BM25" i="7"/>
  <c r="BN25" i="7"/>
  <c r="BL26" i="7"/>
  <c r="BM26" i="7"/>
  <c r="BN26" i="7"/>
  <c r="BK26" i="7"/>
  <c r="BK25" i="7"/>
  <c r="BK24" i="7"/>
  <c r="BK23" i="7"/>
  <c r="BK22" i="7"/>
  <c r="BL13" i="7"/>
  <c r="BM13" i="7"/>
  <c r="BN13" i="7"/>
  <c r="BL14" i="7"/>
  <c r="BM14" i="7"/>
  <c r="BN14" i="7"/>
  <c r="BL15" i="7"/>
  <c r="BM15" i="7"/>
  <c r="BN15" i="7"/>
  <c r="BL16" i="7"/>
  <c r="BM16" i="7"/>
  <c r="BN16" i="7"/>
  <c r="BL17" i="7"/>
  <c r="BM17" i="7"/>
  <c r="BN17" i="7"/>
  <c r="BK17" i="7"/>
  <c r="BK16" i="7"/>
  <c r="BK15" i="7"/>
  <c r="BK14" i="7"/>
  <c r="BK13" i="7"/>
  <c r="BN8" i="7"/>
  <c r="BN7" i="7"/>
  <c r="BL4" i="7"/>
  <c r="BM4" i="7"/>
  <c r="BN4" i="7"/>
  <c r="BL5" i="7"/>
  <c r="BM5" i="7"/>
  <c r="BN5" i="7"/>
  <c r="BL6" i="7"/>
  <c r="BM6" i="7"/>
  <c r="BN6" i="7"/>
  <c r="BL7" i="7"/>
  <c r="BM7" i="7"/>
  <c r="BL8" i="7"/>
  <c r="BM8" i="7"/>
  <c r="BK8" i="7"/>
  <c r="BK7" i="7"/>
  <c r="BK6" i="7"/>
  <c r="BK5" i="7"/>
  <c r="BK4" i="7"/>
  <c r="AR16" i="7"/>
  <c r="AS16" i="7" s="1"/>
  <c r="AR22" i="7"/>
  <c r="AU33" i="7"/>
  <c r="AV33" i="7"/>
  <c r="AW33" i="7"/>
  <c r="AX33" i="7"/>
  <c r="AY33" i="7"/>
  <c r="AZ33" i="7"/>
  <c r="BA33" i="7"/>
  <c r="BB33" i="7"/>
  <c r="BD33" i="7"/>
  <c r="BE33" i="7"/>
  <c r="BF33" i="7"/>
  <c r="BG33" i="7"/>
  <c r="BH33" i="7"/>
  <c r="BI33" i="7"/>
  <c r="BD31" i="7"/>
  <c r="AR33" i="7"/>
  <c r="AR24" i="7" s="1"/>
  <c r="BA31" i="7"/>
  <c r="AZ31" i="7"/>
  <c r="AY31" i="7"/>
  <c r="AX31" i="7"/>
  <c r="AW31" i="7"/>
  <c r="AV31" i="7"/>
  <c r="AU31" i="7"/>
  <c r="AT33" i="7"/>
  <c r="AS33" i="7"/>
  <c r="AR32" i="7"/>
  <c r="AR14" i="7" s="1"/>
  <c r="AU32" i="7"/>
  <c r="AT32" i="7"/>
  <c r="AS32" i="7"/>
  <c r="AT31" i="7"/>
  <c r="AS31" i="7"/>
  <c r="AR31" i="7"/>
  <c r="AR8" i="7" s="1"/>
  <c r="AM24" i="7"/>
  <c r="AL23" i="7"/>
  <c r="X13" i="28" s="1"/>
  <c r="AL22" i="7"/>
  <c r="AL4" i="7"/>
  <c r="AH26" i="7"/>
  <c r="T16" i="28" s="1"/>
  <c r="AH25" i="7"/>
  <c r="T15" i="28" s="1"/>
  <c r="AH24" i="7"/>
  <c r="T14" i="28" s="1"/>
  <c r="AH23" i="7"/>
  <c r="AH17" i="7"/>
  <c r="AH16" i="7"/>
  <c r="AH15" i="7"/>
  <c r="AH14" i="7"/>
  <c r="AH6" i="7"/>
  <c r="AH5" i="7"/>
  <c r="AH4" i="7"/>
  <c r="AI4" i="7" s="1"/>
  <c r="AE3" i="7"/>
  <c r="Y22" i="7"/>
  <c r="G12" i="28" s="1"/>
  <c r="Z22" i="7"/>
  <c r="H12" i="28" s="1"/>
  <c r="AA22" i="7"/>
  <c r="I12" i="28" s="1"/>
  <c r="AB22" i="7"/>
  <c r="J12" i="28" s="1"/>
  <c r="AC22" i="7"/>
  <c r="K12" i="28" s="1"/>
  <c r="AD22" i="7"/>
  <c r="L12" i="28" s="1"/>
  <c r="Y23" i="7"/>
  <c r="G13" i="28" s="1"/>
  <c r="Z23" i="7"/>
  <c r="H13" i="28" s="1"/>
  <c r="AA23" i="7"/>
  <c r="I13" i="28" s="1"/>
  <c r="AB23" i="7"/>
  <c r="J13" i="28" s="1"/>
  <c r="AC23" i="7"/>
  <c r="K13" i="28" s="1"/>
  <c r="AD23" i="7"/>
  <c r="L13" i="28" s="1"/>
  <c r="Y24" i="7"/>
  <c r="G14" i="28" s="1"/>
  <c r="Z24" i="7"/>
  <c r="H14" i="28" s="1"/>
  <c r="AA24" i="7"/>
  <c r="I14" i="28" s="1"/>
  <c r="AB24" i="7"/>
  <c r="J14" i="28" s="1"/>
  <c r="AC24" i="7"/>
  <c r="K14" i="28" s="1"/>
  <c r="AD24" i="7"/>
  <c r="L14" i="28" s="1"/>
  <c r="Y25" i="7"/>
  <c r="G15" i="28" s="1"/>
  <c r="Z25" i="7"/>
  <c r="H15" i="28" s="1"/>
  <c r="AA25" i="7"/>
  <c r="I15" i="28" s="1"/>
  <c r="AB25" i="7"/>
  <c r="J15" i="28" s="1"/>
  <c r="AC25" i="7"/>
  <c r="K15" i="28" s="1"/>
  <c r="AD25" i="7"/>
  <c r="L15" i="28" s="1"/>
  <c r="Y26" i="7"/>
  <c r="G16" i="28" s="1"/>
  <c r="Z26" i="7"/>
  <c r="H16" i="28" s="1"/>
  <c r="AA26" i="7"/>
  <c r="I16" i="28" s="1"/>
  <c r="AB26" i="7"/>
  <c r="J16" i="28" s="1"/>
  <c r="AC26" i="7"/>
  <c r="K16" i="28" s="1"/>
  <c r="AD26" i="7"/>
  <c r="L16" i="28" s="1"/>
  <c r="X26" i="7"/>
  <c r="F16" i="28" s="1"/>
  <c r="X25" i="7"/>
  <c r="F15" i="28" s="1"/>
  <c r="X24" i="7"/>
  <c r="F14" i="28" s="1"/>
  <c r="X23" i="7"/>
  <c r="F13" i="28" s="1"/>
  <c r="X22" i="7"/>
  <c r="F12" i="28" s="1"/>
  <c r="X13" i="7"/>
  <c r="Y16" i="7"/>
  <c r="Y15" i="7"/>
  <c r="Y14" i="7"/>
  <c r="Y13" i="7"/>
  <c r="X17" i="7"/>
  <c r="X16" i="7"/>
  <c r="X15" i="7"/>
  <c r="X14" i="7"/>
  <c r="Y6" i="7"/>
  <c r="Y5" i="7"/>
  <c r="Y4" i="7"/>
  <c r="X8" i="7"/>
  <c r="X7" i="7"/>
  <c r="X6" i="7"/>
  <c r="X5" i="7"/>
  <c r="X4" i="7"/>
  <c r="Y2" i="7"/>
  <c r="Z2" i="7"/>
  <c r="AA2" i="7"/>
  <c r="AB2" i="7"/>
  <c r="AC2" i="7"/>
  <c r="AD2" i="7"/>
  <c r="X2" i="7"/>
  <c r="CL26" i="7"/>
  <c r="S16" i="28" s="1"/>
  <c r="CK26" i="7"/>
  <c r="R16" i="28" s="1"/>
  <c r="CJ26" i="7"/>
  <c r="Q16" i="28" s="1"/>
  <c r="CI26" i="7"/>
  <c r="P16" i="28" s="1"/>
  <c r="CH26" i="7"/>
  <c r="O16" i="28" s="1"/>
  <c r="CG26" i="7"/>
  <c r="N16" i="28" s="1"/>
  <c r="CF26" i="7"/>
  <c r="M16" i="28" s="1"/>
  <c r="AM26" i="7"/>
  <c r="AL26" i="7"/>
  <c r="AI26" i="7"/>
  <c r="U16" i="28" s="1"/>
  <c r="W26" i="7"/>
  <c r="E16" i="28" s="1"/>
  <c r="V26" i="7"/>
  <c r="D16" i="28" s="1"/>
  <c r="CL25" i="7"/>
  <c r="S15" i="28" s="1"/>
  <c r="CK25" i="7"/>
  <c r="R15" i="28" s="1"/>
  <c r="CJ25" i="7"/>
  <c r="Q15" i="28" s="1"/>
  <c r="CI25" i="7"/>
  <c r="P15" i="28" s="1"/>
  <c r="CH25" i="7"/>
  <c r="O15" i="28" s="1"/>
  <c r="CG25" i="7"/>
  <c r="N15" i="28" s="1"/>
  <c r="CF25" i="7"/>
  <c r="M15" i="28" s="1"/>
  <c r="AM25" i="7"/>
  <c r="AL25" i="7"/>
  <c r="AI25" i="7"/>
  <c r="U15" i="28" s="1"/>
  <c r="W25" i="7"/>
  <c r="E15" i="28" s="1"/>
  <c r="V25" i="7"/>
  <c r="AP25" i="7" s="1"/>
  <c r="AB15" i="28" s="1"/>
  <c r="CL24" i="7"/>
  <c r="S14" i="28" s="1"/>
  <c r="CK24" i="7"/>
  <c r="R14" i="28" s="1"/>
  <c r="CJ24" i="7"/>
  <c r="Q14" i="28" s="1"/>
  <c r="CH24" i="7"/>
  <c r="O14" i="28" s="1"/>
  <c r="CG24" i="7"/>
  <c r="N14" i="28" s="1"/>
  <c r="CF24" i="7"/>
  <c r="M14" i="28" s="1"/>
  <c r="AL24" i="7"/>
  <c r="W24" i="7"/>
  <c r="E14" i="28" s="1"/>
  <c r="V24" i="7"/>
  <c r="D14" i="28" s="1"/>
  <c r="CL23" i="7"/>
  <c r="S13" i="28" s="1"/>
  <c r="CK23" i="7"/>
  <c r="R13" i="28" s="1"/>
  <c r="CJ23" i="7"/>
  <c r="Q13" i="28" s="1"/>
  <c r="CI23" i="7"/>
  <c r="P13" i="28" s="1"/>
  <c r="CH23" i="7"/>
  <c r="O13" i="28" s="1"/>
  <c r="CG23" i="7"/>
  <c r="N13" i="28" s="1"/>
  <c r="CF23" i="7"/>
  <c r="M13" i="28" s="1"/>
  <c r="AM23" i="7"/>
  <c r="W23" i="7"/>
  <c r="E13" i="28" s="1"/>
  <c r="V23" i="7"/>
  <c r="AP23" i="7" s="1"/>
  <c r="AB13" i="28" s="1"/>
  <c r="CL22" i="7"/>
  <c r="S12" i="28" s="1"/>
  <c r="CK22" i="7"/>
  <c r="R12" i="28" s="1"/>
  <c r="CJ22" i="7"/>
  <c r="Q12" i="28" s="1"/>
  <c r="CI22" i="7"/>
  <c r="P12" i="28" s="1"/>
  <c r="CH22" i="7"/>
  <c r="O12" i="28" s="1"/>
  <c r="CG22" i="7"/>
  <c r="N12" i="28" s="1"/>
  <c r="AM22" i="7"/>
  <c r="AH22" i="7"/>
  <c r="W22" i="7"/>
  <c r="E12" i="28" s="1"/>
  <c r="V22" i="7"/>
  <c r="D12" i="28" s="1"/>
  <c r="AS24" i="15" l="1"/>
  <c r="AT24" i="15" s="1"/>
  <c r="AU24" i="15" s="1"/>
  <c r="AV24" i="15" s="1"/>
  <c r="AW24" i="15" s="1"/>
  <c r="AX24" i="15" s="1"/>
  <c r="AY24" i="15" s="1"/>
  <c r="AZ24" i="15" s="1"/>
  <c r="BA24" i="15" s="1"/>
  <c r="BB24" i="15" s="1"/>
  <c r="BC24" i="15" s="1"/>
  <c r="BD24" i="15" s="1"/>
  <c r="BE24" i="15" s="1"/>
  <c r="BF24" i="15" s="1"/>
  <c r="BG24" i="15" s="1"/>
  <c r="BH24" i="15" s="1"/>
  <c r="BI24" i="15" s="1"/>
  <c r="AT23" i="17"/>
  <c r="AO24" i="7"/>
  <c r="AA14" i="28" s="1"/>
  <c r="Y14" i="28"/>
  <c r="AI24" i="8"/>
  <c r="U29" i="28" s="1"/>
  <c r="T29" i="28"/>
  <c r="AI22" i="7"/>
  <c r="U12" i="28" s="1"/>
  <c r="T12" i="28"/>
  <c r="AN25" i="7"/>
  <c r="Z15" i="28" s="1"/>
  <c r="X15" i="28"/>
  <c r="AI23" i="7"/>
  <c r="U13" i="28" s="1"/>
  <c r="T13" i="28"/>
  <c r="AR26" i="7"/>
  <c r="AS22" i="8"/>
  <c r="AN24" i="8"/>
  <c r="Z29" i="28" s="1"/>
  <c r="X29" i="28"/>
  <c r="AI22" i="9"/>
  <c r="U42" i="28" s="1"/>
  <c r="T42" i="28"/>
  <c r="AI23" i="9"/>
  <c r="U43" i="28" s="1"/>
  <c r="AI22" i="10"/>
  <c r="U57" i="28" s="1"/>
  <c r="T57" i="28"/>
  <c r="AI23" i="10"/>
  <c r="U58" i="28" s="1"/>
  <c r="AS25" i="10"/>
  <c r="AT25" i="10" s="1"/>
  <c r="AU25" i="10"/>
  <c r="AV25" i="10" s="1"/>
  <c r="AW25" i="10" s="1"/>
  <c r="AX25" i="10" s="1"/>
  <c r="AY25" i="10" s="1"/>
  <c r="AZ25" i="10" s="1"/>
  <c r="BA25" i="10" s="1"/>
  <c r="BB25" i="10" s="1"/>
  <c r="BC25" i="10" s="1"/>
  <c r="BD25" i="10" s="1"/>
  <c r="BE25" i="10" s="1"/>
  <c r="BF25" i="10" s="1"/>
  <c r="BG25" i="10" s="1"/>
  <c r="BH25" i="10" s="1"/>
  <c r="BI25" i="10" s="1"/>
  <c r="AN23" i="11"/>
  <c r="Z73" i="28" s="1"/>
  <c r="AP24" i="11"/>
  <c r="AB74" i="28" s="1"/>
  <c r="AP25" i="11"/>
  <c r="AB75" i="28" s="1"/>
  <c r="AR26" i="11"/>
  <c r="AS26" i="11" s="1"/>
  <c r="AT26" i="11" s="1"/>
  <c r="AS25" i="11"/>
  <c r="AT25" i="11" s="1"/>
  <c r="AI22" i="13"/>
  <c r="U102" i="28" s="1"/>
  <c r="AO23" i="13"/>
  <c r="AA103" i="28" s="1"/>
  <c r="Y103" i="28"/>
  <c r="AN25" i="13"/>
  <c r="Z105" i="28" s="1"/>
  <c r="X105" i="28"/>
  <c r="AO26" i="13"/>
  <c r="AA106" i="28" s="1"/>
  <c r="Y106" i="28"/>
  <c r="AS23" i="14"/>
  <c r="AT23" i="14" s="1"/>
  <c r="AI25" i="14"/>
  <c r="U120" i="28" s="1"/>
  <c r="T120" i="28"/>
  <c r="AO26" i="14"/>
  <c r="AA121" i="28" s="1"/>
  <c r="Y121" i="28"/>
  <c r="AI23" i="15"/>
  <c r="U133" i="28" s="1"/>
  <c r="T133" i="28"/>
  <c r="AI24" i="15"/>
  <c r="U134" i="28" s="1"/>
  <c r="T134" i="28"/>
  <c r="AR22" i="16"/>
  <c r="AS22" i="16" s="1"/>
  <c r="AT22" i="16" s="1"/>
  <c r="AR23" i="16"/>
  <c r="AS23" i="16" s="1"/>
  <c r="AT23" i="16" s="1"/>
  <c r="AU23" i="16" s="1"/>
  <c r="AV23" i="16" s="1"/>
  <c r="AW23" i="16" s="1"/>
  <c r="AX23" i="16" s="1"/>
  <c r="AY23" i="16" s="1"/>
  <c r="AZ23" i="16" s="1"/>
  <c r="BA23" i="16" s="1"/>
  <c r="BB23" i="16" s="1"/>
  <c r="BC23" i="16" s="1"/>
  <c r="BD23" i="16" s="1"/>
  <c r="BE23" i="16" s="1"/>
  <c r="BF23" i="16" s="1"/>
  <c r="BG23" i="16" s="1"/>
  <c r="BH23" i="16" s="1"/>
  <c r="BI23" i="16" s="1"/>
  <c r="AO26" i="16"/>
  <c r="AA151" i="28" s="1"/>
  <c r="Y151" i="28"/>
  <c r="CE4" i="17"/>
  <c r="AO23" i="17"/>
  <c r="AA163" i="28" s="1"/>
  <c r="Y163" i="28"/>
  <c r="AO24" i="17"/>
  <c r="AA164" i="28" s="1"/>
  <c r="Y164" i="28"/>
  <c r="AO25" i="17"/>
  <c r="AA165" i="28" s="1"/>
  <c r="Y165" i="28"/>
  <c r="AR26" i="17"/>
  <c r="AS26" i="17" s="1"/>
  <c r="AT26" i="17" s="1"/>
  <c r="AR22" i="18"/>
  <c r="AS22" i="18" s="1"/>
  <c r="AT22" i="18" s="1"/>
  <c r="AO23" i="18"/>
  <c r="AA178" i="28" s="1"/>
  <c r="AR24" i="18"/>
  <c r="AS24" i="18" s="1"/>
  <c r="AT24" i="18" s="1"/>
  <c r="AI25" i="19"/>
  <c r="U195" i="28" s="1"/>
  <c r="T195" i="28"/>
  <c r="AS26" i="19"/>
  <c r="AT26" i="19" s="1"/>
  <c r="AU26" i="19" s="1"/>
  <c r="AU25" i="19"/>
  <c r="AV25" i="19" s="1"/>
  <c r="AW25" i="19" s="1"/>
  <c r="AX25" i="19" s="1"/>
  <c r="AY25" i="19" s="1"/>
  <c r="AZ25" i="19" s="1"/>
  <c r="BA25" i="19" s="1"/>
  <c r="BB25" i="19" s="1"/>
  <c r="BC25" i="19" s="1"/>
  <c r="BD25" i="19" s="1"/>
  <c r="BE25" i="19" s="1"/>
  <c r="BF25" i="19" s="1"/>
  <c r="BG25" i="19" s="1"/>
  <c r="BH25" i="19" s="1"/>
  <c r="BI25" i="19" s="1"/>
  <c r="BJ33" i="20"/>
  <c r="D207" i="28"/>
  <c r="AI23" i="20"/>
  <c r="U208" i="28" s="1"/>
  <c r="AN25" i="20"/>
  <c r="Z210" i="28" s="1"/>
  <c r="AR26" i="20"/>
  <c r="AS26" i="20" s="1"/>
  <c r="AT26" i="20" s="1"/>
  <c r="C28" i="13"/>
  <c r="C28" i="15"/>
  <c r="D28" i="15" s="1"/>
  <c r="E28" i="15" s="1"/>
  <c r="F28" i="15" s="1"/>
  <c r="G28" i="15" s="1"/>
  <c r="H28" i="15" s="1"/>
  <c r="I28" i="15" s="1"/>
  <c r="J28" i="15" s="1"/>
  <c r="K28" i="15" s="1"/>
  <c r="L28" i="15" s="1"/>
  <c r="M28" i="15" s="1"/>
  <c r="N28" i="15" s="1"/>
  <c r="O28" i="15" s="1"/>
  <c r="P28" i="15" s="1"/>
  <c r="Q28" i="15" s="1"/>
  <c r="R28" i="15" s="1"/>
  <c r="S28" i="15" s="1"/>
  <c r="T28" i="15" s="1"/>
  <c r="U28" i="15" s="1"/>
  <c r="C28" i="17"/>
  <c r="D28" i="17" s="1"/>
  <c r="E28" i="17" s="1"/>
  <c r="F28" i="17" s="1"/>
  <c r="G28" i="17" s="1"/>
  <c r="H28" i="17" s="1"/>
  <c r="I28" i="17" s="1"/>
  <c r="J28" i="17" s="1"/>
  <c r="K28" i="17" s="1"/>
  <c r="L28" i="17" s="1"/>
  <c r="M28" i="17" s="1"/>
  <c r="N28" i="17" s="1"/>
  <c r="O28" i="17" s="1"/>
  <c r="P28" i="17" s="1"/>
  <c r="Q28" i="17" s="1"/>
  <c r="R28" i="17" s="1"/>
  <c r="S28" i="17" s="1"/>
  <c r="T28" i="17" s="1"/>
  <c r="U28" i="17" s="1"/>
  <c r="C28" i="19"/>
  <c r="D13" i="28"/>
  <c r="D103" i="28"/>
  <c r="D162" i="28"/>
  <c r="AO22" i="11"/>
  <c r="AA72" i="28" s="1"/>
  <c r="Y72" i="28"/>
  <c r="AN22" i="13"/>
  <c r="Z102" i="28" s="1"/>
  <c r="X102" i="28"/>
  <c r="AO25" i="13"/>
  <c r="AA105" i="28" s="1"/>
  <c r="Y105" i="28"/>
  <c r="AN24" i="15"/>
  <c r="Z134" i="28" s="1"/>
  <c r="X134" i="28"/>
  <c r="AI25" i="15"/>
  <c r="U135" i="28" s="1"/>
  <c r="T135" i="28"/>
  <c r="AO26" i="15"/>
  <c r="AA136" i="28" s="1"/>
  <c r="Y136" i="28"/>
  <c r="AI25" i="16"/>
  <c r="U150" i="28" s="1"/>
  <c r="T150" i="28"/>
  <c r="AO22" i="17"/>
  <c r="AA162" i="28" s="1"/>
  <c r="Y162" i="28"/>
  <c r="AI22" i="20"/>
  <c r="U207" i="28" s="1"/>
  <c r="T207" i="28"/>
  <c r="AU25" i="20"/>
  <c r="AV25" i="20" s="1"/>
  <c r="AW25" i="20" s="1"/>
  <c r="AX25" i="20" s="1"/>
  <c r="AY25" i="20" s="1"/>
  <c r="AZ25" i="20" s="1"/>
  <c r="BA25" i="20" s="1"/>
  <c r="BB25" i="20" s="1"/>
  <c r="BC25" i="20" s="1"/>
  <c r="BD25" i="20" s="1"/>
  <c r="BE25" i="20" s="1"/>
  <c r="BF25" i="20" s="1"/>
  <c r="BG25" i="20" s="1"/>
  <c r="BH25" i="20" s="1"/>
  <c r="BI25" i="20" s="1"/>
  <c r="AI23" i="13"/>
  <c r="U103" i="28" s="1"/>
  <c r="T103" i="28"/>
  <c r="AO23" i="14"/>
  <c r="AA118" i="28" s="1"/>
  <c r="Y118" i="28"/>
  <c r="AI26" i="14"/>
  <c r="U121" i="28" s="1"/>
  <c r="T121" i="28"/>
  <c r="AI26" i="16"/>
  <c r="U151" i="28" s="1"/>
  <c r="T151" i="28"/>
  <c r="AN22" i="10"/>
  <c r="Z57" i="28" s="1"/>
  <c r="X57" i="28"/>
  <c r="AP24" i="8"/>
  <c r="AB29" i="28" s="1"/>
  <c r="AO22" i="9"/>
  <c r="AA42" i="28" s="1"/>
  <c r="Y42" i="28"/>
  <c r="AO24" i="9"/>
  <c r="AA44" i="28" s="1"/>
  <c r="CE8" i="10"/>
  <c r="AO22" i="10"/>
  <c r="AA57" i="28" s="1"/>
  <c r="Y57" i="28"/>
  <c r="AO23" i="10"/>
  <c r="AA58" i="28" s="1"/>
  <c r="Y58" i="28"/>
  <c r="AI26" i="10"/>
  <c r="U61" i="28" s="1"/>
  <c r="T61" i="28"/>
  <c r="AU25" i="11"/>
  <c r="AV25" i="11" s="1"/>
  <c r="AW25" i="11" s="1"/>
  <c r="AX25" i="11" s="1"/>
  <c r="AY25" i="11" s="1"/>
  <c r="AZ25" i="11" s="1"/>
  <c r="BA25" i="11" s="1"/>
  <c r="BB25" i="11" s="1"/>
  <c r="AI26" i="12"/>
  <c r="U91" i="28" s="1"/>
  <c r="CE7" i="13"/>
  <c r="AO22" i="13"/>
  <c r="AA102" i="28" s="1"/>
  <c r="Y102" i="28"/>
  <c r="AP25" i="13"/>
  <c r="AB105" i="28" s="1"/>
  <c r="AS26" i="13"/>
  <c r="AT26" i="13" s="1"/>
  <c r="AI24" i="14"/>
  <c r="U119" i="28" s="1"/>
  <c r="T119" i="28"/>
  <c r="AO25" i="14"/>
  <c r="AA120" i="28" s="1"/>
  <c r="Y120" i="28"/>
  <c r="AS26" i="14"/>
  <c r="AT26" i="14" s="1"/>
  <c r="AU26" i="14" s="1"/>
  <c r="AV26" i="14" s="1"/>
  <c r="AW26" i="14" s="1"/>
  <c r="AX26" i="14" s="1"/>
  <c r="AY26" i="14" s="1"/>
  <c r="AZ26" i="14" s="1"/>
  <c r="BA26" i="14" s="1"/>
  <c r="BB26" i="14" s="1"/>
  <c r="BC26" i="14" s="1"/>
  <c r="BD26" i="14" s="1"/>
  <c r="BE26" i="14" s="1"/>
  <c r="BF26" i="14" s="1"/>
  <c r="BG26" i="14" s="1"/>
  <c r="BH26" i="14" s="1"/>
  <c r="BI26" i="14" s="1"/>
  <c r="AO23" i="15"/>
  <c r="AA133" i="28" s="1"/>
  <c r="Y133" i="28"/>
  <c r="AN25" i="15"/>
  <c r="Z135" i="28" s="1"/>
  <c r="X135" i="28"/>
  <c r="AI24" i="16"/>
  <c r="U149" i="28" s="1"/>
  <c r="T149" i="28"/>
  <c r="AN25" i="16"/>
  <c r="Z150" i="28" s="1"/>
  <c r="X150" i="28"/>
  <c r="AR25" i="17"/>
  <c r="AS25" i="17" s="1"/>
  <c r="AT25" i="17" s="1"/>
  <c r="BJ33" i="18"/>
  <c r="AI24" i="19"/>
  <c r="U194" i="28" s="1"/>
  <c r="T194" i="28"/>
  <c r="AO25" i="19"/>
  <c r="AA195" i="28" s="1"/>
  <c r="Y195" i="28"/>
  <c r="AN22" i="20"/>
  <c r="Z207" i="28" s="1"/>
  <c r="X207" i="28"/>
  <c r="AO23" i="20"/>
  <c r="AA208" i="28" s="1"/>
  <c r="Y208" i="28"/>
  <c r="D57" i="28"/>
  <c r="D118" i="28"/>
  <c r="AN24" i="7"/>
  <c r="Z14" i="28" s="1"/>
  <c r="X14" i="28"/>
  <c r="AN25" i="10"/>
  <c r="Z60" i="28" s="1"/>
  <c r="X60" i="28"/>
  <c r="AO25" i="7"/>
  <c r="AA15" i="28" s="1"/>
  <c r="Y15" i="28"/>
  <c r="BJ33" i="8"/>
  <c r="AN23" i="7"/>
  <c r="Z13" i="28" s="1"/>
  <c r="AI22" i="8"/>
  <c r="U27" i="28" s="1"/>
  <c r="T27" i="28"/>
  <c r="AO23" i="7"/>
  <c r="AA13" i="28" s="1"/>
  <c r="Y13" i="28"/>
  <c r="AI26" i="8"/>
  <c r="U31" i="28" s="1"/>
  <c r="T31" i="28"/>
  <c r="AN22" i="9"/>
  <c r="Z42" i="28" s="1"/>
  <c r="AN23" i="9"/>
  <c r="Z43" i="28" s="1"/>
  <c r="AI26" i="9"/>
  <c r="U46" i="28" s="1"/>
  <c r="AP22" i="10"/>
  <c r="AB57" i="28" s="1"/>
  <c r="AN23" i="10"/>
  <c r="Z58" i="28" s="1"/>
  <c r="AS24" i="10"/>
  <c r="AT24" i="10" s="1"/>
  <c r="AU24" i="10" s="1"/>
  <c r="AV24" i="10" s="1"/>
  <c r="AW24" i="10" s="1"/>
  <c r="AX24" i="10" s="1"/>
  <c r="AY24" i="10" s="1"/>
  <c r="AZ24" i="10" s="1"/>
  <c r="BA24" i="10" s="1"/>
  <c r="BB24" i="10" s="1"/>
  <c r="BC24" i="10" s="1"/>
  <c r="BD24" i="10" s="1"/>
  <c r="BE24" i="10" s="1"/>
  <c r="BF24" i="10" s="1"/>
  <c r="BG24" i="10" s="1"/>
  <c r="BH24" i="10" s="1"/>
  <c r="BI24" i="10" s="1"/>
  <c r="BJ33" i="11"/>
  <c r="AO23" i="12"/>
  <c r="AA88" i="28" s="1"/>
  <c r="AS24" i="12"/>
  <c r="AT24" i="12" s="1"/>
  <c r="AU24" i="12" s="1"/>
  <c r="AV24" i="12" s="1"/>
  <c r="AW24" i="12" s="1"/>
  <c r="AX24" i="12" s="1"/>
  <c r="AY24" i="12" s="1"/>
  <c r="AZ24" i="12" s="1"/>
  <c r="BA24" i="12" s="1"/>
  <c r="BB24" i="12" s="1"/>
  <c r="BC24" i="12" s="1"/>
  <c r="BD24" i="12" s="1"/>
  <c r="AS23" i="13"/>
  <c r="AT23" i="13" s="1"/>
  <c r="AU23" i="13" s="1"/>
  <c r="AV23" i="13" s="1"/>
  <c r="AW23" i="13" s="1"/>
  <c r="AX23" i="13" s="1"/>
  <c r="AY23" i="13" s="1"/>
  <c r="AZ23" i="13" s="1"/>
  <c r="BA23" i="13" s="1"/>
  <c r="BB23" i="13" s="1"/>
  <c r="BC23" i="13" s="1"/>
  <c r="BD23" i="13" s="1"/>
  <c r="BE23" i="13" s="1"/>
  <c r="BF23" i="13" s="1"/>
  <c r="BG23" i="13" s="1"/>
  <c r="BH23" i="13" s="1"/>
  <c r="BI23" i="13" s="1"/>
  <c r="AS24" i="13"/>
  <c r="AT24" i="13" s="1"/>
  <c r="AU24" i="13" s="1"/>
  <c r="AV24" i="13" s="1"/>
  <c r="AW24" i="13" s="1"/>
  <c r="AX24" i="13" s="1"/>
  <c r="AY24" i="13" s="1"/>
  <c r="AZ24" i="13" s="1"/>
  <c r="BA24" i="13" s="1"/>
  <c r="BB24" i="13" s="1"/>
  <c r="BC24" i="13" s="1"/>
  <c r="BD24" i="13" s="1"/>
  <c r="BE24" i="13" s="1"/>
  <c r="BF24" i="13" s="1"/>
  <c r="BG24" i="13" s="1"/>
  <c r="BH24" i="13" s="1"/>
  <c r="BI24" i="13" s="1"/>
  <c r="AS25" i="13"/>
  <c r="AT25" i="13" s="1"/>
  <c r="AU25" i="13"/>
  <c r="AV25" i="13" s="1"/>
  <c r="AW25" i="13" s="1"/>
  <c r="AX25" i="13" s="1"/>
  <c r="AY25" i="13" s="1"/>
  <c r="AZ25" i="13" s="1"/>
  <c r="BA25" i="13" s="1"/>
  <c r="BB25" i="13" s="1"/>
  <c r="BC25" i="13" s="1"/>
  <c r="BD25" i="13" s="1"/>
  <c r="BE25" i="13" s="1"/>
  <c r="BF25" i="13" s="1"/>
  <c r="BG25" i="13" s="1"/>
  <c r="BH25" i="13" s="1"/>
  <c r="BI25" i="13" s="1"/>
  <c r="CE7" i="14"/>
  <c r="AN24" i="14"/>
  <c r="Z119" i="28" s="1"/>
  <c r="X119" i="28"/>
  <c r="AN25" i="14"/>
  <c r="Z120" i="28" s="1"/>
  <c r="AU25" i="14"/>
  <c r="AV25" i="14" s="1"/>
  <c r="AW25" i="14" s="1"/>
  <c r="AX25" i="14" s="1"/>
  <c r="AY25" i="14" s="1"/>
  <c r="AZ25" i="14" s="1"/>
  <c r="BA25" i="14" s="1"/>
  <c r="BB25" i="14" s="1"/>
  <c r="AO22" i="15"/>
  <c r="AA132" i="28" s="1"/>
  <c r="Y132" i="28"/>
  <c r="AN23" i="15"/>
  <c r="Z133" i="28" s="1"/>
  <c r="AO24" i="15"/>
  <c r="AA134" i="28" s="1"/>
  <c r="AO25" i="15"/>
  <c r="AA135" i="28" s="1"/>
  <c r="Y135" i="28"/>
  <c r="AR26" i="15"/>
  <c r="AS26" i="15" s="1"/>
  <c r="AT26" i="15" s="1"/>
  <c r="BJ33" i="16"/>
  <c r="AN24" i="16"/>
  <c r="Z149" i="28" s="1"/>
  <c r="X149" i="28"/>
  <c r="AO25" i="16"/>
  <c r="AA150" i="28" s="1"/>
  <c r="Y150" i="28"/>
  <c r="AR26" i="16"/>
  <c r="AS26" i="16" s="1"/>
  <c r="AT26" i="16" s="1"/>
  <c r="AT24" i="17"/>
  <c r="AU24" i="17" s="1"/>
  <c r="AV24" i="17" s="1"/>
  <c r="AW24" i="17" s="1"/>
  <c r="AX24" i="17" s="1"/>
  <c r="AY24" i="17" s="1"/>
  <c r="AZ24" i="17" s="1"/>
  <c r="BA24" i="17" s="1"/>
  <c r="BB24" i="17" s="1"/>
  <c r="BC24" i="17" s="1"/>
  <c r="BD24" i="17" s="1"/>
  <c r="BE24" i="17" s="1"/>
  <c r="BF24" i="17" s="1"/>
  <c r="BG24" i="17" s="1"/>
  <c r="BH24" i="17" s="1"/>
  <c r="BI24" i="17" s="1"/>
  <c r="AI22" i="18"/>
  <c r="U177" i="28" s="1"/>
  <c r="T177" i="28"/>
  <c r="AI24" i="18"/>
  <c r="U179" i="28" s="1"/>
  <c r="T179" i="28"/>
  <c r="AI26" i="18"/>
  <c r="U181" i="28" s="1"/>
  <c r="BJ33" i="19"/>
  <c r="AN24" i="19"/>
  <c r="Z194" i="28" s="1"/>
  <c r="X194" i="28"/>
  <c r="AN25" i="19"/>
  <c r="Z195" i="28" s="1"/>
  <c r="AI26" i="19"/>
  <c r="U196" i="28" s="1"/>
  <c r="AO22" i="20"/>
  <c r="AA207" i="28" s="1"/>
  <c r="Y207" i="28"/>
  <c r="AN23" i="20"/>
  <c r="Z208" i="28" s="1"/>
  <c r="AS24" i="20"/>
  <c r="AT24" i="20" s="1"/>
  <c r="AU24" i="20" s="1"/>
  <c r="AV24" i="20" s="1"/>
  <c r="AW24" i="20" s="1"/>
  <c r="AX24" i="20" s="1"/>
  <c r="AY24" i="20" s="1"/>
  <c r="AZ24" i="20" s="1"/>
  <c r="BA24" i="20" s="1"/>
  <c r="BB24" i="20" s="1"/>
  <c r="BC24" i="20" s="1"/>
  <c r="BD24" i="20" s="1"/>
  <c r="BE24" i="20" s="1"/>
  <c r="BF24" i="20" s="1"/>
  <c r="BG24" i="20" s="1"/>
  <c r="BH24" i="20" s="1"/>
  <c r="BI24" i="20" s="1"/>
  <c r="AI26" i="20"/>
  <c r="U211" i="28" s="1"/>
  <c r="T211" i="28"/>
  <c r="D58" i="28"/>
  <c r="D132" i="28"/>
  <c r="D177" i="28"/>
  <c r="D195" i="28"/>
  <c r="AO26" i="11"/>
  <c r="AA76" i="28" s="1"/>
  <c r="Y76" i="28"/>
  <c r="AI24" i="13"/>
  <c r="U104" i="28" s="1"/>
  <c r="T104" i="28"/>
  <c r="AN22" i="14"/>
  <c r="Z117" i="28" s="1"/>
  <c r="X117" i="28"/>
  <c r="AI23" i="17"/>
  <c r="U163" i="28" s="1"/>
  <c r="T163" i="28"/>
  <c r="AI24" i="17"/>
  <c r="U164" i="28" s="1"/>
  <c r="T164" i="28"/>
  <c r="AO22" i="7"/>
  <c r="AA12" i="28" s="1"/>
  <c r="Y12" i="28"/>
  <c r="AO22" i="8"/>
  <c r="AA27" i="28" s="1"/>
  <c r="Y27" i="28"/>
  <c r="AP22" i="9"/>
  <c r="AB42" i="28" s="1"/>
  <c r="AN26" i="9"/>
  <c r="Z46" i="28" s="1"/>
  <c r="X46" i="28"/>
  <c r="AS23" i="10"/>
  <c r="AT23" i="10" s="1"/>
  <c r="AU23" i="10" s="1"/>
  <c r="AV23" i="10" s="1"/>
  <c r="AW23" i="10" s="1"/>
  <c r="AX23" i="10" s="1"/>
  <c r="AY23" i="10" s="1"/>
  <c r="AZ23" i="10" s="1"/>
  <c r="BA23" i="10" s="1"/>
  <c r="BB23" i="10" s="1"/>
  <c r="BC23" i="10" s="1"/>
  <c r="BD23" i="10" s="1"/>
  <c r="BE23" i="10" s="1"/>
  <c r="BF23" i="10" s="1"/>
  <c r="BG23" i="10" s="1"/>
  <c r="BH23" i="10" s="1"/>
  <c r="BI23" i="10" s="1"/>
  <c r="AO26" i="10"/>
  <c r="AA61" i="28" s="1"/>
  <c r="Y61" i="28"/>
  <c r="AI22" i="11"/>
  <c r="U72" i="28" s="1"/>
  <c r="T72" i="28"/>
  <c r="AI24" i="11"/>
  <c r="U74" i="28" s="1"/>
  <c r="T74" i="28"/>
  <c r="AI26" i="11"/>
  <c r="U76" i="28" s="1"/>
  <c r="AR23" i="12"/>
  <c r="AS23" i="12" s="1"/>
  <c r="AT23" i="12" s="1"/>
  <c r="AU23" i="12" s="1"/>
  <c r="AV23" i="12" s="1"/>
  <c r="AW23" i="12" s="1"/>
  <c r="AX23" i="12" s="1"/>
  <c r="AY23" i="12" s="1"/>
  <c r="AZ23" i="12" s="1"/>
  <c r="BA23" i="12" s="1"/>
  <c r="BB23" i="12" s="1"/>
  <c r="BC23" i="12" s="1"/>
  <c r="BD23" i="12" s="1"/>
  <c r="BE23" i="12" s="1"/>
  <c r="BF23" i="12" s="1"/>
  <c r="BG23" i="12" s="1"/>
  <c r="BH23" i="12" s="1"/>
  <c r="BI23" i="12" s="1"/>
  <c r="BJ33" i="14"/>
  <c r="AI23" i="14"/>
  <c r="U118" i="28" s="1"/>
  <c r="AO24" i="14"/>
  <c r="AA119" i="28" s="1"/>
  <c r="Y119" i="28"/>
  <c r="AS25" i="14"/>
  <c r="AT25" i="14" s="1"/>
  <c r="AN22" i="15"/>
  <c r="Z132" i="28" s="1"/>
  <c r="AR23" i="15"/>
  <c r="AS23" i="15" s="1"/>
  <c r="AT23" i="15" s="1"/>
  <c r="AU23" i="15" s="1"/>
  <c r="AV23" i="15" s="1"/>
  <c r="AW23" i="15" s="1"/>
  <c r="AX23" i="15" s="1"/>
  <c r="AY23" i="15" s="1"/>
  <c r="AZ23" i="15" s="1"/>
  <c r="BA23" i="15" s="1"/>
  <c r="BB23" i="15" s="1"/>
  <c r="BC23" i="15" s="1"/>
  <c r="BD23" i="15" s="1"/>
  <c r="BE23" i="15" s="1"/>
  <c r="BF23" i="15" s="1"/>
  <c r="BG23" i="15" s="1"/>
  <c r="BH23" i="15" s="1"/>
  <c r="BI23" i="15" s="1"/>
  <c r="AR24" i="15"/>
  <c r="AR25" i="15"/>
  <c r="AS25" i="15" s="1"/>
  <c r="AT25" i="15" s="1"/>
  <c r="AU25" i="15"/>
  <c r="AV25" i="15" s="1"/>
  <c r="AW25" i="15" s="1"/>
  <c r="AX25" i="15" s="1"/>
  <c r="AY25" i="15" s="1"/>
  <c r="AZ25" i="15" s="1"/>
  <c r="BA25" i="15" s="1"/>
  <c r="BB25" i="15" s="1"/>
  <c r="AI22" i="16"/>
  <c r="U147" i="28" s="1"/>
  <c r="T147" i="28"/>
  <c r="AI23" i="16"/>
  <c r="U148" i="28" s="1"/>
  <c r="AU25" i="16"/>
  <c r="AV25" i="16" s="1"/>
  <c r="AW25" i="16" s="1"/>
  <c r="AX25" i="16" s="1"/>
  <c r="AY25" i="16" s="1"/>
  <c r="AZ25" i="16" s="1"/>
  <c r="BA25" i="16" s="1"/>
  <c r="BB25" i="16" s="1"/>
  <c r="AI26" i="17"/>
  <c r="U166" i="28" s="1"/>
  <c r="T166" i="28"/>
  <c r="AI23" i="18"/>
  <c r="U178" i="28" s="1"/>
  <c r="AN24" i="18"/>
  <c r="Z179" i="28" s="1"/>
  <c r="X179" i="28"/>
  <c r="AI25" i="18"/>
  <c r="U180" i="28" s="1"/>
  <c r="AI22" i="19"/>
  <c r="U192" i="28" s="1"/>
  <c r="T192" i="28"/>
  <c r="AI23" i="19"/>
  <c r="U193" i="28" s="1"/>
  <c r="T193" i="28"/>
  <c r="AO24" i="19"/>
  <c r="AA194" i="28" s="1"/>
  <c r="Y194" i="28"/>
  <c r="AR22" i="20"/>
  <c r="AS22" i="20" s="1"/>
  <c r="AT22" i="20" s="1"/>
  <c r="AU22" i="20" s="1"/>
  <c r="AV22" i="20" s="1"/>
  <c r="AW22" i="20" s="1"/>
  <c r="AX22" i="20" s="1"/>
  <c r="AY22" i="20" s="1"/>
  <c r="AZ22" i="20" s="1"/>
  <c r="BA22" i="20" s="1"/>
  <c r="BB22" i="20" s="1"/>
  <c r="BC22" i="20" s="1"/>
  <c r="BD22" i="20" s="1"/>
  <c r="BE22" i="20" s="1"/>
  <c r="BF22" i="20" s="1"/>
  <c r="BG22" i="20" s="1"/>
  <c r="BH22" i="20" s="1"/>
  <c r="BI22" i="20" s="1"/>
  <c r="D72" i="28"/>
  <c r="AI24" i="10"/>
  <c r="U59" i="28" s="1"/>
  <c r="T59" i="28"/>
  <c r="AN25" i="11"/>
  <c r="Z75" i="28" s="1"/>
  <c r="X75" i="28"/>
  <c r="AO22" i="16"/>
  <c r="AA147" i="28" s="1"/>
  <c r="Y147" i="28"/>
  <c r="AO23" i="16"/>
  <c r="AA148" i="28" s="1"/>
  <c r="Y148" i="28"/>
  <c r="AI25" i="17"/>
  <c r="U165" i="28" s="1"/>
  <c r="T165" i="28"/>
  <c r="AO26" i="17"/>
  <c r="AA166" i="28" s="1"/>
  <c r="Y166" i="28"/>
  <c r="AO24" i="8"/>
  <c r="AA29" i="28" s="1"/>
  <c r="Y29" i="28"/>
  <c r="AN26" i="7"/>
  <c r="Z16" i="28" s="1"/>
  <c r="X16" i="28"/>
  <c r="AI24" i="7"/>
  <c r="U14" i="28" s="1"/>
  <c r="AO26" i="7"/>
  <c r="AA16" i="28" s="1"/>
  <c r="Y16" i="28"/>
  <c r="AN22" i="7"/>
  <c r="Z12" i="28" s="1"/>
  <c r="X12" i="28"/>
  <c r="AN22" i="8"/>
  <c r="Z27" i="28" s="1"/>
  <c r="AO26" i="9"/>
  <c r="AA46" i="28" s="1"/>
  <c r="Y46" i="28"/>
  <c r="CE5" i="10"/>
  <c r="AI25" i="10"/>
  <c r="U60" i="28" s="1"/>
  <c r="T60" i="28"/>
  <c r="AN26" i="10"/>
  <c r="Z61" i="28" s="1"/>
  <c r="AN24" i="11"/>
  <c r="Z74" i="28" s="1"/>
  <c r="X74" i="28"/>
  <c r="AN22" i="12"/>
  <c r="Z87" i="28" s="1"/>
  <c r="AN26" i="12"/>
  <c r="Z91" i="28" s="1"/>
  <c r="AI22" i="14"/>
  <c r="U117" i="28" s="1"/>
  <c r="T117" i="28"/>
  <c r="AN22" i="16"/>
  <c r="Z147" i="28" s="1"/>
  <c r="X147" i="28"/>
  <c r="AO24" i="16"/>
  <c r="AA149" i="28" s="1"/>
  <c r="CE8" i="17"/>
  <c r="AO22" i="18"/>
  <c r="AA177" i="28" s="1"/>
  <c r="Y177" i="28"/>
  <c r="AN25" i="18"/>
  <c r="Z180" i="28" s="1"/>
  <c r="X180" i="28"/>
  <c r="AO26" i="18"/>
  <c r="AA181" i="28" s="1"/>
  <c r="Y181" i="28"/>
  <c r="AN23" i="19"/>
  <c r="Z193" i="28" s="1"/>
  <c r="X193" i="28"/>
  <c r="AI25" i="20"/>
  <c r="U210" i="28" s="1"/>
  <c r="T210" i="28"/>
  <c r="AO26" i="20"/>
  <c r="AA211" i="28" s="1"/>
  <c r="Y211" i="28"/>
  <c r="C28" i="8"/>
  <c r="C28" i="10"/>
  <c r="D28" i="10" s="1"/>
  <c r="E28" i="10" s="1"/>
  <c r="F28" i="10" s="1"/>
  <c r="G28" i="10" s="1"/>
  <c r="H28" i="10" s="1"/>
  <c r="I28" i="10" s="1"/>
  <c r="J28" i="10" s="1"/>
  <c r="K28" i="10" s="1"/>
  <c r="L28" i="10" s="1"/>
  <c r="M28" i="10" s="1"/>
  <c r="N28" i="10" s="1"/>
  <c r="O28" i="10" s="1"/>
  <c r="P28" i="10" s="1"/>
  <c r="Q28" i="10" s="1"/>
  <c r="R28" i="10" s="1"/>
  <c r="S28" i="10" s="1"/>
  <c r="T28" i="10" s="1"/>
  <c r="U28" i="10" s="1"/>
  <c r="C28" i="12"/>
  <c r="D147" i="28"/>
  <c r="AO22" i="19"/>
  <c r="AA192" i="28" s="1"/>
  <c r="Y192" i="28"/>
  <c r="AO23" i="19"/>
  <c r="AA193" i="28" s="1"/>
  <c r="Y193" i="28"/>
  <c r="AV24" i="19"/>
  <c r="AW24" i="19" s="1"/>
  <c r="AX24" i="19" s="1"/>
  <c r="AY24" i="19" s="1"/>
  <c r="AZ24" i="19" s="1"/>
  <c r="BA24" i="19" s="1"/>
  <c r="BB24" i="19" s="1"/>
  <c r="BC24" i="19" s="1"/>
  <c r="BD24" i="19" s="1"/>
  <c r="AI24" i="20"/>
  <c r="U209" i="28" s="1"/>
  <c r="T209" i="28"/>
  <c r="D15" i="28"/>
  <c r="D27" i="28"/>
  <c r="D148" i="28"/>
  <c r="D181" i="28"/>
  <c r="D192" i="28"/>
  <c r="AO25" i="18"/>
  <c r="AA180" i="28" s="1"/>
  <c r="Y180" i="28"/>
  <c r="AS26" i="7"/>
  <c r="AT26" i="7" s="1"/>
  <c r="BJ33" i="10"/>
  <c r="AN24" i="10"/>
  <c r="Z59" i="28" s="1"/>
  <c r="X59" i="28"/>
  <c r="AO25" i="10"/>
  <c r="AA60" i="28" s="1"/>
  <c r="Y60" i="28"/>
  <c r="AS26" i="10"/>
  <c r="AT26" i="10" s="1"/>
  <c r="AO24" i="11"/>
  <c r="AA74" i="28" s="1"/>
  <c r="AO25" i="11"/>
  <c r="AA75" i="28" s="1"/>
  <c r="Y75" i="28"/>
  <c r="CE4" i="12"/>
  <c r="AN24" i="13"/>
  <c r="Z104" i="28" s="1"/>
  <c r="X104" i="28"/>
  <c r="AI25" i="13"/>
  <c r="U105" i="28" s="1"/>
  <c r="T105" i="28"/>
  <c r="AO22" i="14"/>
  <c r="AA117" i="28" s="1"/>
  <c r="Y117" i="28"/>
  <c r="AI26" i="15"/>
  <c r="U136" i="28" s="1"/>
  <c r="AI22" i="17"/>
  <c r="U162" i="28" s="1"/>
  <c r="T162" i="28"/>
  <c r="AN24" i="17"/>
  <c r="Z164" i="28" s="1"/>
  <c r="X164" i="28"/>
  <c r="AS23" i="18"/>
  <c r="AT23" i="18" s="1"/>
  <c r="CE5" i="20"/>
  <c r="AN24" i="20"/>
  <c r="Z209" i="28" s="1"/>
  <c r="X209" i="28"/>
  <c r="AO25" i="20"/>
  <c r="AA210" i="28" s="1"/>
  <c r="Y210" i="28"/>
  <c r="AP26" i="20"/>
  <c r="AB211" i="28" s="1"/>
  <c r="D46" i="28"/>
  <c r="D76" i="28"/>
  <c r="D102" i="28"/>
  <c r="AX15" i="8"/>
  <c r="AY15" i="8" s="1"/>
  <c r="AZ15" i="8" s="1"/>
  <c r="BA15" i="8" s="1"/>
  <c r="BB15" i="8" s="1"/>
  <c r="BC15" i="8" s="1"/>
  <c r="BD15" i="8" s="1"/>
  <c r="BE15" i="8" s="1"/>
  <c r="BW14" i="14"/>
  <c r="BW13" i="19"/>
  <c r="CE5" i="9"/>
  <c r="BU13" i="9"/>
  <c r="AS16" i="9"/>
  <c r="AT16" i="9" s="1"/>
  <c r="AT15" i="11"/>
  <c r="AU15" i="11" s="1"/>
  <c r="AV15" i="11" s="1"/>
  <c r="AR16" i="11"/>
  <c r="AS16" i="11" s="1"/>
  <c r="AT16" i="11" s="1"/>
  <c r="AU16" i="11" s="1"/>
  <c r="AV16" i="11" s="1"/>
  <c r="AR14" i="12"/>
  <c r="AS14" i="12" s="1"/>
  <c r="AT14" i="12" s="1"/>
  <c r="AU14" i="12" s="1"/>
  <c r="AV14" i="12" s="1"/>
  <c r="AT14" i="13"/>
  <c r="AU14" i="13" s="1"/>
  <c r="AV14" i="13" s="1"/>
  <c r="AR13" i="14"/>
  <c r="AS13" i="14" s="1"/>
  <c r="AT13" i="14" s="1"/>
  <c r="AU13" i="14" s="1"/>
  <c r="AV13" i="14" s="1"/>
  <c r="AW13" i="14" s="1"/>
  <c r="AX13" i="14" s="1"/>
  <c r="AY13" i="14" s="1"/>
  <c r="AZ13" i="14" s="1"/>
  <c r="BA13" i="14" s="1"/>
  <c r="BB13" i="14" s="1"/>
  <c r="BC13" i="14" s="1"/>
  <c r="BD13" i="14" s="1"/>
  <c r="BE13" i="14" s="1"/>
  <c r="BF13" i="14" s="1"/>
  <c r="BG13" i="14" s="1"/>
  <c r="BH13" i="14" s="1"/>
  <c r="BI13" i="14" s="1"/>
  <c r="CE6" i="15"/>
  <c r="CE7" i="16"/>
  <c r="AS13" i="16"/>
  <c r="AT13" i="16" s="1"/>
  <c r="AT15" i="18"/>
  <c r="AU15" i="18" s="1"/>
  <c r="AV15" i="18" s="1"/>
  <c r="AR16" i="18"/>
  <c r="AS16" i="18" s="1"/>
  <c r="AT16" i="18" s="1"/>
  <c r="AU16" i="18" s="1"/>
  <c r="AV16" i="18" s="1"/>
  <c r="BY13" i="19"/>
  <c r="AS16" i="20"/>
  <c r="AT16" i="20" s="1"/>
  <c r="AU16" i="20" s="1"/>
  <c r="AV16" i="20" s="1"/>
  <c r="D28" i="9"/>
  <c r="E28" i="9" s="1"/>
  <c r="F28" i="9" s="1"/>
  <c r="G28" i="9" s="1"/>
  <c r="H28" i="9" s="1"/>
  <c r="I28" i="9" s="1"/>
  <c r="J28" i="9" s="1"/>
  <c r="D28" i="11"/>
  <c r="E28" i="11" s="1"/>
  <c r="F28" i="11" s="1"/>
  <c r="G28" i="11" s="1"/>
  <c r="H28" i="11" s="1"/>
  <c r="I28" i="11" s="1"/>
  <c r="J28" i="11" s="1"/>
  <c r="K28" i="11" s="1"/>
  <c r="L28" i="11" s="1"/>
  <c r="M28" i="11" s="1"/>
  <c r="N28" i="11" s="1"/>
  <c r="O28" i="11" s="1"/>
  <c r="P28" i="11" s="1"/>
  <c r="Q28" i="11" s="1"/>
  <c r="R28" i="11" s="1"/>
  <c r="S28" i="11" s="1"/>
  <c r="T28" i="11" s="1"/>
  <c r="U28" i="11" s="1"/>
  <c r="D28" i="13"/>
  <c r="E28" i="13" s="1"/>
  <c r="F28" i="13" s="1"/>
  <c r="G28" i="13" s="1"/>
  <c r="H28" i="13" s="1"/>
  <c r="I28" i="13" s="1"/>
  <c r="J28" i="13" s="1"/>
  <c r="K28" i="13" s="1"/>
  <c r="L28" i="13" s="1"/>
  <c r="M28" i="13" s="1"/>
  <c r="N28" i="13" s="1"/>
  <c r="O28" i="13" s="1"/>
  <c r="P28" i="13" s="1"/>
  <c r="Q28" i="13" s="1"/>
  <c r="R28" i="13" s="1"/>
  <c r="S28" i="13" s="1"/>
  <c r="T28" i="13" s="1"/>
  <c r="U28" i="13" s="1"/>
  <c r="D28" i="19"/>
  <c r="E28" i="19" s="1"/>
  <c r="F28" i="19" s="1"/>
  <c r="G28" i="19" s="1"/>
  <c r="H28" i="19" s="1"/>
  <c r="I28" i="19" s="1"/>
  <c r="J28" i="19" s="1"/>
  <c r="K28" i="19" s="1"/>
  <c r="L28" i="19" s="1"/>
  <c r="M28" i="19" s="1"/>
  <c r="N28" i="19" s="1"/>
  <c r="O28" i="19" s="1"/>
  <c r="P28" i="19" s="1"/>
  <c r="Q28" i="19" s="1"/>
  <c r="R28" i="19" s="1"/>
  <c r="S28" i="19" s="1"/>
  <c r="T28" i="19" s="1"/>
  <c r="U28" i="19" s="1"/>
  <c r="AS15" i="9"/>
  <c r="AT15" i="9" s="1"/>
  <c r="BV14" i="15"/>
  <c r="AV14" i="16"/>
  <c r="CE4" i="9"/>
  <c r="BY13" i="9"/>
  <c r="AT14" i="10"/>
  <c r="AU14" i="10" s="1"/>
  <c r="AV14" i="10" s="1"/>
  <c r="AT16" i="10"/>
  <c r="AU16" i="10" s="1"/>
  <c r="AV16" i="10" s="1"/>
  <c r="CE8" i="12"/>
  <c r="BR13" i="12"/>
  <c r="BR13" i="13"/>
  <c r="AW14" i="13"/>
  <c r="AX14" i="13" s="1"/>
  <c r="AY14" i="13" s="1"/>
  <c r="AZ14" i="13" s="1"/>
  <c r="BA14" i="13" s="1"/>
  <c r="BB14" i="13" s="1"/>
  <c r="BC14" i="13" s="1"/>
  <c r="BD14" i="13" s="1"/>
  <c r="CE6" i="14"/>
  <c r="AR15" i="14"/>
  <c r="AS15" i="14" s="1"/>
  <c r="AT15" i="14" s="1"/>
  <c r="AU15" i="14" s="1"/>
  <c r="AV15" i="14" s="1"/>
  <c r="CE4" i="15"/>
  <c r="AR13" i="15"/>
  <c r="AS13" i="15" s="1"/>
  <c r="AT13" i="15" s="1"/>
  <c r="CE6" i="16"/>
  <c r="AS16" i="16"/>
  <c r="AT16" i="16" s="1"/>
  <c r="AU16" i="16" s="1"/>
  <c r="AV16" i="16" s="1"/>
  <c r="AS17" i="16"/>
  <c r="AT17" i="16" s="1"/>
  <c r="CE8" i="18"/>
  <c r="AR14" i="18"/>
  <c r="AS14" i="18" s="1"/>
  <c r="AT14" i="18" s="1"/>
  <c r="AU14" i="18" s="1"/>
  <c r="AV14" i="18" s="1"/>
  <c r="AW14" i="18" s="1"/>
  <c r="AX14" i="18" s="1"/>
  <c r="AY14" i="18" s="1"/>
  <c r="AZ14" i="18" s="1"/>
  <c r="BA14" i="18" s="1"/>
  <c r="BB14" i="18" s="1"/>
  <c r="BC14" i="18" s="1"/>
  <c r="BD14" i="18" s="1"/>
  <c r="BE14" i="18" s="1"/>
  <c r="BF14" i="18" s="1"/>
  <c r="BG14" i="18" s="1"/>
  <c r="BH14" i="18" s="1"/>
  <c r="BI14" i="18" s="1"/>
  <c r="BO13" i="19"/>
  <c r="AW14" i="10"/>
  <c r="AX14" i="10" s="1"/>
  <c r="AY14" i="10" s="1"/>
  <c r="AZ14" i="10" s="1"/>
  <c r="BA14" i="10" s="1"/>
  <c r="BB14" i="10" s="1"/>
  <c r="BC14" i="10" s="1"/>
  <c r="BD14" i="10" s="1"/>
  <c r="AT16" i="13"/>
  <c r="AU16" i="13" s="1"/>
  <c r="AV16" i="13" s="1"/>
  <c r="AR13" i="8"/>
  <c r="AS13" i="8" s="1"/>
  <c r="BP14" i="8"/>
  <c r="CE7" i="11"/>
  <c r="AR14" i="11"/>
  <c r="AS14" i="11" s="1"/>
  <c r="AT14" i="11" s="1"/>
  <c r="BU13" i="12"/>
  <c r="BU13" i="13"/>
  <c r="AR17" i="15"/>
  <c r="AS17" i="15" s="1"/>
  <c r="AT17" i="15" s="1"/>
  <c r="BR13" i="18"/>
  <c r="BQ13" i="19"/>
  <c r="CE8" i="20"/>
  <c r="AR13" i="11"/>
  <c r="AS13" i="11" s="1"/>
  <c r="AT13" i="11" s="1"/>
  <c r="AW13" i="12"/>
  <c r="AX13" i="12" s="1"/>
  <c r="AY13" i="12" s="1"/>
  <c r="AZ13" i="12" s="1"/>
  <c r="BA13" i="12" s="1"/>
  <c r="BB13" i="12" s="1"/>
  <c r="BC13" i="12" s="1"/>
  <c r="BD13" i="12" s="1"/>
  <c r="BE13" i="12" s="1"/>
  <c r="BF13" i="12" s="1"/>
  <c r="BG13" i="12" s="1"/>
  <c r="BV13" i="12"/>
  <c r="CE4" i="16"/>
  <c r="AR14" i="17"/>
  <c r="AS14" i="17" s="1"/>
  <c r="AT14" i="17" s="1"/>
  <c r="AU14" i="17" s="1"/>
  <c r="AV14" i="17" s="1"/>
  <c r="AR15" i="17"/>
  <c r="AS15" i="17" s="1"/>
  <c r="AT15" i="17" s="1"/>
  <c r="AU15" i="17" s="1"/>
  <c r="AV15" i="17" s="1"/>
  <c r="AR17" i="17"/>
  <c r="AS17" i="17" s="1"/>
  <c r="AT17" i="17" s="1"/>
  <c r="AU17" i="17" s="1"/>
  <c r="AV17" i="17" s="1"/>
  <c r="AW17" i="17" s="1"/>
  <c r="BT13" i="18"/>
  <c r="BR13" i="19"/>
  <c r="BO14" i="20"/>
  <c r="BV14" i="20"/>
  <c r="D28" i="8"/>
  <c r="E28" i="8" s="1"/>
  <c r="F28" i="8" s="1"/>
  <c r="G28" i="8" s="1"/>
  <c r="H28" i="8" s="1"/>
  <c r="I28" i="8" s="1"/>
  <c r="J28" i="8" s="1"/>
  <c r="K28" i="8" s="1"/>
  <c r="L28" i="8" s="1"/>
  <c r="M28" i="8" s="1"/>
  <c r="N28" i="8" s="1"/>
  <c r="O28" i="8" s="1"/>
  <c r="P28" i="8" s="1"/>
  <c r="Q28" i="8" s="1"/>
  <c r="R28" i="8" s="1"/>
  <c r="S28" i="8" s="1"/>
  <c r="T28" i="8" s="1"/>
  <c r="U28" i="8" s="1"/>
  <c r="D28" i="14"/>
  <c r="E28" i="14" s="1"/>
  <c r="F28" i="14" s="1"/>
  <c r="G28" i="14" s="1"/>
  <c r="H28" i="14" s="1"/>
  <c r="I28" i="14" s="1"/>
  <c r="J28" i="14" s="1"/>
  <c r="K28" i="14" s="1"/>
  <c r="L28" i="14" s="1"/>
  <c r="M28" i="14" s="1"/>
  <c r="N28" i="14" s="1"/>
  <c r="O28" i="14" s="1"/>
  <c r="P28" i="14" s="1"/>
  <c r="Q28" i="14" s="1"/>
  <c r="R28" i="14" s="1"/>
  <c r="S28" i="14" s="1"/>
  <c r="T28" i="14" s="1"/>
  <c r="U28" i="14" s="1"/>
  <c r="D28" i="16"/>
  <c r="E28" i="16" s="1"/>
  <c r="F28" i="16" s="1"/>
  <c r="G28" i="16" s="1"/>
  <c r="H28" i="16" s="1"/>
  <c r="I28" i="16" s="1"/>
  <c r="J28" i="16" s="1"/>
  <c r="K28" i="16" s="1"/>
  <c r="L28" i="16" s="1"/>
  <c r="M28" i="16" s="1"/>
  <c r="N28" i="16" s="1"/>
  <c r="O28" i="16" s="1"/>
  <c r="P28" i="16" s="1"/>
  <c r="Q28" i="16" s="1"/>
  <c r="R28" i="16" s="1"/>
  <c r="S28" i="16" s="1"/>
  <c r="T28" i="16" s="1"/>
  <c r="U28" i="16" s="1"/>
  <c r="D28" i="18"/>
  <c r="E28" i="18" s="1"/>
  <c r="F28" i="18" s="1"/>
  <c r="G28" i="18" s="1"/>
  <c r="H28" i="18" s="1"/>
  <c r="I28" i="18" s="1"/>
  <c r="J28" i="18" s="1"/>
  <c r="K28" i="18" s="1"/>
  <c r="L28" i="18" s="1"/>
  <c r="M28" i="18" s="1"/>
  <c r="N28" i="18" s="1"/>
  <c r="O28" i="18" s="1"/>
  <c r="P28" i="18" s="1"/>
  <c r="Q28" i="18" s="1"/>
  <c r="R28" i="18" s="1"/>
  <c r="S28" i="18" s="1"/>
  <c r="T28" i="18" s="1"/>
  <c r="U28" i="18" s="1"/>
  <c r="D28" i="20"/>
  <c r="E28" i="20" s="1"/>
  <c r="F28" i="20" s="1"/>
  <c r="G28" i="20" s="1"/>
  <c r="H28" i="20" s="1"/>
  <c r="I28" i="20" s="1"/>
  <c r="J28" i="20" s="1"/>
  <c r="K28" i="20" s="1"/>
  <c r="L28" i="20" s="1"/>
  <c r="M28" i="20" s="1"/>
  <c r="N28" i="20" s="1"/>
  <c r="O28" i="20" s="1"/>
  <c r="P28" i="20" s="1"/>
  <c r="Q28" i="20" s="1"/>
  <c r="R28" i="20" s="1"/>
  <c r="S28" i="20" s="1"/>
  <c r="T28" i="20" s="1"/>
  <c r="U28" i="20" s="1"/>
  <c r="BU14" i="9"/>
  <c r="CE8" i="9"/>
  <c r="BQ13" i="9"/>
  <c r="BU13" i="11"/>
  <c r="BY13" i="12"/>
  <c r="AR17" i="12"/>
  <c r="AS17" i="12" s="1"/>
  <c r="AT17" i="12" s="1"/>
  <c r="AU17" i="12" s="1"/>
  <c r="AV17" i="12" s="1"/>
  <c r="BW14" i="13"/>
  <c r="BU13" i="14"/>
  <c r="AR14" i="15"/>
  <c r="AS14" i="15" s="1"/>
  <c r="AT14" i="15" s="1"/>
  <c r="AU14" i="15" s="1"/>
  <c r="AV14" i="15" s="1"/>
  <c r="AR15" i="15"/>
  <c r="AS15" i="15" s="1"/>
  <c r="AT15" i="15" s="1"/>
  <c r="AU15" i="15" s="1"/>
  <c r="AV15" i="15" s="1"/>
  <c r="AR13" i="18"/>
  <c r="AS13" i="18" s="1"/>
  <c r="AT13" i="18" s="1"/>
  <c r="BU13" i="18"/>
  <c r="AR13" i="19"/>
  <c r="AS13" i="19" s="1"/>
  <c r="AT13" i="19" s="1"/>
  <c r="AU13" i="19" s="1"/>
  <c r="AV13" i="19" s="1"/>
  <c r="AW13" i="19" s="1"/>
  <c r="AX13" i="19" s="1"/>
  <c r="BU13" i="19"/>
  <c r="AS13" i="20"/>
  <c r="AT13" i="20" s="1"/>
  <c r="AU13" i="20" s="1"/>
  <c r="AV13" i="20" s="1"/>
  <c r="AW13" i="20" s="1"/>
  <c r="AX13" i="20" s="1"/>
  <c r="AY13" i="20" s="1"/>
  <c r="AZ13" i="20" s="1"/>
  <c r="BA13" i="20" s="1"/>
  <c r="BB13" i="20" s="1"/>
  <c r="BC13" i="20" s="1"/>
  <c r="BD13" i="20" s="1"/>
  <c r="BE13" i="20" s="1"/>
  <c r="BF13" i="20" s="1"/>
  <c r="BG13" i="20" s="1"/>
  <c r="BH13" i="20" s="1"/>
  <c r="BI13" i="20" s="1"/>
  <c r="AU13" i="9"/>
  <c r="AV13" i="9" s="1"/>
  <c r="AW13" i="9" s="1"/>
  <c r="AX13" i="9" s="1"/>
  <c r="AY13" i="9" s="1"/>
  <c r="AZ13" i="9" s="1"/>
  <c r="BA13" i="9" s="1"/>
  <c r="BB13" i="9" s="1"/>
  <c r="BC13" i="9" s="1"/>
  <c r="BD13" i="9" s="1"/>
  <c r="BE13" i="9" s="1"/>
  <c r="BF13" i="9" s="1"/>
  <c r="BG13" i="9" s="1"/>
  <c r="AW13" i="10"/>
  <c r="AX13" i="10" s="1"/>
  <c r="AY13" i="10" s="1"/>
  <c r="AZ13" i="10" s="1"/>
  <c r="BA13" i="10" s="1"/>
  <c r="BB13" i="10" s="1"/>
  <c r="BC13" i="10" s="1"/>
  <c r="BD13" i="10" s="1"/>
  <c r="BE13" i="10" s="1"/>
  <c r="BF13" i="10" s="1"/>
  <c r="BG13" i="10" s="1"/>
  <c r="BH13" i="10" s="1"/>
  <c r="BI13" i="10" s="1"/>
  <c r="BW14" i="12"/>
  <c r="CE5" i="13"/>
  <c r="BP14" i="19"/>
  <c r="AS14" i="20"/>
  <c r="AT14" i="20" s="1"/>
  <c r="AU14" i="20" s="1"/>
  <c r="AV14" i="20" s="1"/>
  <c r="AT8" i="20"/>
  <c r="AU8" i="20" s="1"/>
  <c r="AV8" i="20" s="1"/>
  <c r="AW8" i="20" s="1"/>
  <c r="AX8" i="20" s="1"/>
  <c r="AP5" i="9"/>
  <c r="BU4" i="10"/>
  <c r="AU5" i="10"/>
  <c r="AV5" i="10" s="1"/>
  <c r="AW5" i="10" s="1"/>
  <c r="AX5" i="10" s="1"/>
  <c r="BU4" i="11"/>
  <c r="BR4" i="13"/>
  <c r="BW4" i="14"/>
  <c r="BV4" i="15"/>
  <c r="BR4" i="16"/>
  <c r="BO4" i="17"/>
  <c r="BW4" i="20"/>
  <c r="AT6" i="20"/>
  <c r="AU6" i="20" s="1"/>
  <c r="AV6" i="20" s="1"/>
  <c r="AW6" i="20" s="1"/>
  <c r="AX6" i="20" s="1"/>
  <c r="BV4" i="10"/>
  <c r="AU6" i="10"/>
  <c r="AV6" i="10" s="1"/>
  <c r="AW6" i="10" s="1"/>
  <c r="AX6" i="10" s="1"/>
  <c r="AU7" i="10"/>
  <c r="AV7" i="10" s="1"/>
  <c r="AW7" i="10" s="1"/>
  <c r="AX7" i="10" s="1"/>
  <c r="AU8" i="10"/>
  <c r="AV8" i="10" s="1"/>
  <c r="AW8" i="10" s="1"/>
  <c r="AX8" i="10" s="1"/>
  <c r="BS4" i="13"/>
  <c r="AS5" i="13"/>
  <c r="AT5" i="13" s="1"/>
  <c r="AU5" i="13" s="1"/>
  <c r="AV5" i="13" s="1"/>
  <c r="AW5" i="13" s="1"/>
  <c r="AX5" i="13" s="1"/>
  <c r="BW5" i="14"/>
  <c r="BW4" i="15"/>
  <c r="BU5" i="15"/>
  <c r="BS4" i="16"/>
  <c r="BQ4" i="17"/>
  <c r="AT7" i="20"/>
  <c r="AU7" i="20" s="1"/>
  <c r="AV7" i="20" s="1"/>
  <c r="AW7" i="20" s="1"/>
  <c r="AX7" i="20" s="1"/>
  <c r="BW5" i="20"/>
  <c r="AS8" i="13"/>
  <c r="AT8" i="13" s="1"/>
  <c r="AU8" i="13" s="1"/>
  <c r="AV8" i="13" s="1"/>
  <c r="AW8" i="13" s="1"/>
  <c r="AX8" i="13" s="1"/>
  <c r="BY4" i="15"/>
  <c r="AR6" i="15"/>
  <c r="AS6" i="15" s="1"/>
  <c r="AT6" i="15" s="1"/>
  <c r="AU6" i="15" s="1"/>
  <c r="AV6" i="15" s="1"/>
  <c r="AW6" i="15" s="1"/>
  <c r="AX6" i="15" s="1"/>
  <c r="BU4" i="16"/>
  <c r="BS4" i="17"/>
  <c r="AX5" i="17"/>
  <c r="BP4" i="19"/>
  <c r="AT5" i="9"/>
  <c r="AU5" i="9" s="1"/>
  <c r="AV5" i="9" s="1"/>
  <c r="AT5" i="12"/>
  <c r="AU5" i="12" s="1"/>
  <c r="AV5" i="12" s="1"/>
  <c r="AW5" i="12" s="1"/>
  <c r="AX5" i="12" s="1"/>
  <c r="AR7" i="15"/>
  <c r="AS7" i="15" s="1"/>
  <c r="AT7" i="15" s="1"/>
  <c r="AU7" i="15" s="1"/>
  <c r="AV7" i="15" s="1"/>
  <c r="AW7" i="15" s="1"/>
  <c r="AX7" i="15" s="1"/>
  <c r="BV4" i="16"/>
  <c r="AX4" i="17"/>
  <c r="BW4" i="17"/>
  <c r="AX6" i="17"/>
  <c r="AV5" i="18"/>
  <c r="AW5" i="18" s="1"/>
  <c r="AX5" i="18" s="1"/>
  <c r="BP5" i="9"/>
  <c r="AT6" i="9"/>
  <c r="AU6" i="9" s="1"/>
  <c r="AV6" i="9" s="1"/>
  <c r="BO4" i="10"/>
  <c r="BW5" i="16"/>
  <c r="BY4" i="17"/>
  <c r="BT5" i="18"/>
  <c r="AT8" i="9"/>
  <c r="AU8" i="9" s="1"/>
  <c r="AV8" i="9" s="1"/>
  <c r="AW8" i="9" s="1"/>
  <c r="AX8" i="9" s="1"/>
  <c r="AY8" i="9" s="1"/>
  <c r="AZ8" i="9" s="1"/>
  <c r="BV4" i="12"/>
  <c r="BQ4" i="15"/>
  <c r="AR8" i="15"/>
  <c r="AS8" i="15" s="1"/>
  <c r="AT8" i="15" s="1"/>
  <c r="AU8" i="15" s="1"/>
  <c r="AV8" i="15" s="1"/>
  <c r="AW8" i="15" s="1"/>
  <c r="AX8" i="15" s="1"/>
  <c r="BY4" i="16"/>
  <c r="BV4" i="18"/>
  <c r="BO4" i="20"/>
  <c r="AT5" i="20"/>
  <c r="AU5" i="20" s="1"/>
  <c r="AV5" i="20" s="1"/>
  <c r="AW5" i="20" s="1"/>
  <c r="AX5" i="20" s="1"/>
  <c r="C10" i="9"/>
  <c r="BR4" i="10"/>
  <c r="BR4" i="11"/>
  <c r="BW4" i="12"/>
  <c r="BO4" i="14"/>
  <c r="AU6" i="14"/>
  <c r="AV6" i="14" s="1"/>
  <c r="AW6" i="14" s="1"/>
  <c r="AX6" i="14" s="1"/>
  <c r="BO4" i="16"/>
  <c r="AX8" i="17"/>
  <c r="BV5" i="20"/>
  <c r="AI23" i="8"/>
  <c r="U28" i="28" s="1"/>
  <c r="AO23" i="8"/>
  <c r="AA28" i="28" s="1"/>
  <c r="AN23" i="8"/>
  <c r="Z28" i="28" s="1"/>
  <c r="X28" i="28"/>
  <c r="CE5" i="11"/>
  <c r="BH13" i="12"/>
  <c r="BI13" i="12" s="1"/>
  <c r="CE7" i="12"/>
  <c r="AO22" i="12"/>
  <c r="AA87" i="28" s="1"/>
  <c r="Y87" i="28"/>
  <c r="AN23" i="12"/>
  <c r="Z88" i="28" s="1"/>
  <c r="AN25" i="12"/>
  <c r="Z90" i="28" s="1"/>
  <c r="X90" i="28"/>
  <c r="AO26" i="12"/>
  <c r="AA91" i="28" s="1"/>
  <c r="Y91" i="28"/>
  <c r="D87" i="28"/>
  <c r="D88" i="28"/>
  <c r="AP25" i="12"/>
  <c r="AB90" i="28" s="1"/>
  <c r="D91" i="28"/>
  <c r="AS22" i="12"/>
  <c r="AT22" i="12" s="1"/>
  <c r="AS25" i="12"/>
  <c r="AT25" i="12" s="1"/>
  <c r="AU25" i="12" s="1"/>
  <c r="AV25" i="12" s="1"/>
  <c r="AW25" i="12" s="1"/>
  <c r="AX25" i="12" s="1"/>
  <c r="AY25" i="12" s="1"/>
  <c r="AZ25" i="12" s="1"/>
  <c r="BA25" i="12" s="1"/>
  <c r="BB25" i="12" s="1"/>
  <c r="BC25" i="12" s="1"/>
  <c r="AO25" i="12"/>
  <c r="AA90" i="28" s="1"/>
  <c r="Y90" i="28"/>
  <c r="AI23" i="12"/>
  <c r="U88" i="28" s="1"/>
  <c r="T88" i="28"/>
  <c r="AI22" i="12"/>
  <c r="U87" i="28" s="1"/>
  <c r="AI24" i="12"/>
  <c r="U89" i="28" s="1"/>
  <c r="T89" i="28"/>
  <c r="AN24" i="12"/>
  <c r="Z89" i="28" s="1"/>
  <c r="X89" i="28"/>
  <c r="AI25" i="12"/>
  <c r="U90" i="28" s="1"/>
  <c r="T90" i="28"/>
  <c r="BH13" i="9"/>
  <c r="BI13" i="9" s="1"/>
  <c r="AI25" i="9"/>
  <c r="U45" i="28" s="1"/>
  <c r="CE7" i="9"/>
  <c r="AN25" i="9"/>
  <c r="Z45" i="28" s="1"/>
  <c r="X45" i="28"/>
  <c r="AO25" i="9"/>
  <c r="AA45" i="28" s="1"/>
  <c r="Y45" i="28"/>
  <c r="D45" i="28"/>
  <c r="BA4" i="9"/>
  <c r="BB4" i="9" s="1"/>
  <c r="BC4" i="9" s="1"/>
  <c r="BD4" i="9" s="1"/>
  <c r="BE4" i="9" s="1"/>
  <c r="BF4" i="9" s="1"/>
  <c r="BG4" i="9" s="1"/>
  <c r="BH4" i="9" s="1"/>
  <c r="BI4" i="9" s="1"/>
  <c r="AJ4" i="9" s="1"/>
  <c r="BA8" i="9"/>
  <c r="BB8" i="9" s="1"/>
  <c r="BC8" i="9" s="1"/>
  <c r="BD8" i="9" s="1"/>
  <c r="BE8" i="9" s="1"/>
  <c r="BF8" i="9" s="1"/>
  <c r="BG8" i="9" s="1"/>
  <c r="BH8" i="9" s="1"/>
  <c r="BI8" i="9" s="1"/>
  <c r="BA7" i="9"/>
  <c r="BB7" i="9" s="1"/>
  <c r="BC7" i="9" s="1"/>
  <c r="BD7" i="9" s="1"/>
  <c r="BE7" i="9" s="1"/>
  <c r="BF7" i="9" s="1"/>
  <c r="BG7" i="9" s="1"/>
  <c r="BH7" i="9" s="1"/>
  <c r="BI7" i="9" s="1"/>
  <c r="K28" i="9"/>
  <c r="L28" i="9" s="1"/>
  <c r="M28" i="9" s="1"/>
  <c r="N28" i="9" s="1"/>
  <c r="O28" i="9" s="1"/>
  <c r="P28" i="9" s="1"/>
  <c r="Q28" i="9" s="1"/>
  <c r="R28" i="9" s="1"/>
  <c r="S28" i="9" s="1"/>
  <c r="T28" i="9" s="1"/>
  <c r="U28" i="9" s="1"/>
  <c r="AN24" i="9"/>
  <c r="Z44" i="28" s="1"/>
  <c r="X44" i="28"/>
  <c r="BJ33" i="9"/>
  <c r="AI24" i="9"/>
  <c r="U44" i="28" s="1"/>
  <c r="T44" i="28"/>
  <c r="CE6" i="9"/>
  <c r="AP24" i="9"/>
  <c r="AB44" i="28" s="1"/>
  <c r="BP5" i="8"/>
  <c r="BX5" i="8"/>
  <c r="AT22" i="8"/>
  <c r="AU22" i="8" s="1"/>
  <c r="AV22" i="8" s="1"/>
  <c r="AW22" i="8" s="1"/>
  <c r="AX22" i="8" s="1"/>
  <c r="AY22" i="8" s="1"/>
  <c r="AZ22" i="8" s="1"/>
  <c r="BA22" i="8" s="1"/>
  <c r="BB22" i="8" s="1"/>
  <c r="BC22" i="8" s="1"/>
  <c r="BD22" i="8" s="1"/>
  <c r="BE22" i="8" s="1"/>
  <c r="BF22" i="8" s="1"/>
  <c r="BG22" i="8" s="1"/>
  <c r="BH22" i="8" s="1"/>
  <c r="BI22" i="8" s="1"/>
  <c r="AN25" i="8"/>
  <c r="Z30" i="28" s="1"/>
  <c r="AS25" i="8"/>
  <c r="AS23" i="8"/>
  <c r="AS24" i="8"/>
  <c r="AT24" i="8" s="1"/>
  <c r="AT23" i="8"/>
  <c r="AU23" i="8" s="1"/>
  <c r="AT25" i="8"/>
  <c r="AU25" i="8" s="1"/>
  <c r="AO25" i="8"/>
  <c r="AA30" i="28" s="1"/>
  <c r="Y30" i="28"/>
  <c r="AP4" i="23"/>
  <c r="AP6" i="23"/>
  <c r="AU17" i="23"/>
  <c r="AV17" i="23" s="1"/>
  <c r="AY8" i="23"/>
  <c r="AZ8" i="23" s="1"/>
  <c r="BA8" i="23" s="1"/>
  <c r="BB8" i="23" s="1"/>
  <c r="BC8" i="23" s="1"/>
  <c r="BD8" i="23" s="1"/>
  <c r="BE8" i="23" s="1"/>
  <c r="BF8" i="23" s="1"/>
  <c r="BG8" i="23" s="1"/>
  <c r="AW14" i="23"/>
  <c r="AX14" i="23" s="1"/>
  <c r="AY14" i="23" s="1"/>
  <c r="AZ14" i="23" s="1"/>
  <c r="BA14" i="23" s="1"/>
  <c r="BB14" i="23" s="1"/>
  <c r="BC14" i="23" s="1"/>
  <c r="BD14" i="23" s="1"/>
  <c r="BE14" i="23"/>
  <c r="BF14" i="23" s="1"/>
  <c r="BG14" i="23" s="1"/>
  <c r="BH14" i="23" s="1"/>
  <c r="BI14" i="23" s="1"/>
  <c r="AU25" i="23"/>
  <c r="AV25" i="23" s="1"/>
  <c r="AW25" i="23" s="1"/>
  <c r="AX25" i="23" s="1"/>
  <c r="AY25" i="23" s="1"/>
  <c r="AZ25" i="23" s="1"/>
  <c r="BA25" i="23" s="1"/>
  <c r="BB25" i="23" s="1"/>
  <c r="BC25" i="23" s="1"/>
  <c r="BD25" i="23" s="1"/>
  <c r="BE25" i="23" s="1"/>
  <c r="BF25" i="23" s="1"/>
  <c r="BG25" i="23" s="1"/>
  <c r="BH25" i="23" s="1"/>
  <c r="BI25" i="23" s="1"/>
  <c r="AU24" i="23"/>
  <c r="AV24" i="23" s="1"/>
  <c r="AW24" i="23" s="1"/>
  <c r="AX24" i="23" s="1"/>
  <c r="AY24" i="23" s="1"/>
  <c r="AZ24" i="23" s="1"/>
  <c r="BA24" i="23" s="1"/>
  <c r="BB24" i="23" s="1"/>
  <c r="BC24" i="23" s="1"/>
  <c r="BD24" i="23" s="1"/>
  <c r="BE24" i="23" s="1"/>
  <c r="BF24" i="23" s="1"/>
  <c r="BG24" i="23" s="1"/>
  <c r="BH24" i="23" s="1"/>
  <c r="BI24" i="23" s="1"/>
  <c r="AJ14" i="23"/>
  <c r="AU15" i="23"/>
  <c r="AV15" i="23" s="1"/>
  <c r="AP5" i="23"/>
  <c r="CE7" i="23"/>
  <c r="AP7" i="23"/>
  <c r="C28" i="23"/>
  <c r="AY4" i="23"/>
  <c r="AZ4" i="23" s="1"/>
  <c r="BA4" i="23" s="1"/>
  <c r="BB4" i="23" s="1"/>
  <c r="BC4" i="23" s="1"/>
  <c r="BD4" i="23" s="1"/>
  <c r="BE4" i="23" s="1"/>
  <c r="BF4" i="23" s="1"/>
  <c r="BG4" i="23"/>
  <c r="BH4" i="23" s="1"/>
  <c r="BI4" i="23" s="1"/>
  <c r="BP4" i="23"/>
  <c r="AK4" i="23" s="1"/>
  <c r="BX4" i="23"/>
  <c r="AY5" i="23"/>
  <c r="AZ5" i="23" s="1"/>
  <c r="BA5" i="23" s="1"/>
  <c r="BB5" i="23" s="1"/>
  <c r="BC5" i="23" s="1"/>
  <c r="BD5" i="23" s="1"/>
  <c r="BE5" i="23" s="1"/>
  <c r="BF5" i="23" s="1"/>
  <c r="BG5" i="23" s="1"/>
  <c r="BH5" i="23" s="1"/>
  <c r="BI5" i="23" s="1"/>
  <c r="BP5" i="23"/>
  <c r="BX5" i="23"/>
  <c r="AY6" i="23"/>
  <c r="AZ6" i="23" s="1"/>
  <c r="BA6" i="23" s="1"/>
  <c r="BB6" i="23" s="1"/>
  <c r="BC6" i="23" s="1"/>
  <c r="BD6" i="23" s="1"/>
  <c r="BE6" i="23" s="1"/>
  <c r="BF6" i="23" s="1"/>
  <c r="BG6" i="23"/>
  <c r="BH6" i="23" s="1"/>
  <c r="BI6" i="23" s="1"/>
  <c r="AY7" i="23"/>
  <c r="AZ7" i="23" s="1"/>
  <c r="BA7" i="23" s="1"/>
  <c r="BB7" i="23" s="1"/>
  <c r="BC7" i="23" s="1"/>
  <c r="BD7" i="23" s="1"/>
  <c r="BE7" i="23" s="1"/>
  <c r="BF7" i="23" s="1"/>
  <c r="BG7" i="23" s="1"/>
  <c r="BH7" i="23" s="1"/>
  <c r="BI7" i="23" s="1"/>
  <c r="AP8" i="23"/>
  <c r="BO13" i="23"/>
  <c r="BW13" i="23"/>
  <c r="AP14" i="23"/>
  <c r="BP14" i="23"/>
  <c r="BX14" i="23"/>
  <c r="B19" i="23"/>
  <c r="AU23" i="23"/>
  <c r="AV23" i="23" s="1"/>
  <c r="AW23" i="23" s="1"/>
  <c r="AX23" i="23" s="1"/>
  <c r="AY23" i="23" s="1"/>
  <c r="AZ23" i="23" s="1"/>
  <c r="BA23" i="23" s="1"/>
  <c r="BB23" i="23" s="1"/>
  <c r="BC23" i="23"/>
  <c r="BD23" i="23" s="1"/>
  <c r="BE23" i="23" s="1"/>
  <c r="BF23" i="23" s="1"/>
  <c r="BG23" i="23" s="1"/>
  <c r="BH23" i="23" s="1"/>
  <c r="BI23" i="23" s="1"/>
  <c r="CE8" i="23"/>
  <c r="BQ5" i="23"/>
  <c r="AK5" i="23" s="1"/>
  <c r="BY5" i="23"/>
  <c r="BP13" i="23"/>
  <c r="AK13" i="23" s="1"/>
  <c r="BX13" i="23"/>
  <c r="BQ14" i="23"/>
  <c r="BY14" i="23"/>
  <c r="AU22" i="23"/>
  <c r="AV22" i="23" s="1"/>
  <c r="AW22" i="23" s="1"/>
  <c r="AX22" i="23" s="1"/>
  <c r="AY22" i="23" s="1"/>
  <c r="AZ22" i="23" s="1"/>
  <c r="BA22" i="23" s="1"/>
  <c r="BB22" i="23" s="1"/>
  <c r="BC22" i="23"/>
  <c r="BD22" i="23" s="1"/>
  <c r="BE22" i="23" s="1"/>
  <c r="BF22" i="23" s="1"/>
  <c r="BG22" i="23" s="1"/>
  <c r="BH22" i="23" s="1"/>
  <c r="BI22" i="23" s="1"/>
  <c r="BR5" i="23"/>
  <c r="BQ13" i="23"/>
  <c r="BY13" i="23"/>
  <c r="BR14" i="23"/>
  <c r="AP25" i="23"/>
  <c r="BW14" i="23"/>
  <c r="BS5" i="23"/>
  <c r="AJ13" i="23"/>
  <c r="BR13" i="23"/>
  <c r="BS14" i="23"/>
  <c r="AW17" i="23"/>
  <c r="AX17" i="23" s="1"/>
  <c r="AY17" i="23" s="1"/>
  <c r="AZ17" i="23" s="1"/>
  <c r="BA17" i="23" s="1"/>
  <c r="BB17" i="23" s="1"/>
  <c r="BC17" i="23" s="1"/>
  <c r="BD17" i="23" s="1"/>
  <c r="BE17" i="23" s="1"/>
  <c r="BF17" i="23" s="1"/>
  <c r="BG17" i="23" s="1"/>
  <c r="BH17" i="23" s="1"/>
  <c r="BI17" i="23" s="1"/>
  <c r="B10" i="23"/>
  <c r="BS13" i="23"/>
  <c r="BT14" i="23"/>
  <c r="AW16" i="23"/>
  <c r="AX16" i="23" s="1"/>
  <c r="AY16" i="23" s="1"/>
  <c r="AZ16" i="23" s="1"/>
  <c r="BA16" i="23" s="1"/>
  <c r="BB16" i="23" s="1"/>
  <c r="BC16" i="23" s="1"/>
  <c r="BD16" i="23" s="1"/>
  <c r="BE16" i="23"/>
  <c r="BF16" i="23" s="1"/>
  <c r="BG16" i="23" s="1"/>
  <c r="BH16" i="23" s="1"/>
  <c r="BI16" i="23" s="1"/>
  <c r="AP23" i="23"/>
  <c r="BO14" i="23"/>
  <c r="AK14" i="23" s="1"/>
  <c r="BU5" i="23"/>
  <c r="BU14" i="23"/>
  <c r="AW15" i="23"/>
  <c r="AX15" i="23" s="1"/>
  <c r="AY15" i="23" s="1"/>
  <c r="AZ15" i="23" s="1"/>
  <c r="BA15" i="23" s="1"/>
  <c r="BB15" i="23" s="1"/>
  <c r="BC15" i="23" s="1"/>
  <c r="BD15" i="23" s="1"/>
  <c r="BE15" i="23"/>
  <c r="BF15" i="23" s="1"/>
  <c r="BG15" i="23" s="1"/>
  <c r="BH15" i="23" s="1"/>
  <c r="BI15" i="23" s="1"/>
  <c r="AU26" i="23"/>
  <c r="AV26" i="23" s="1"/>
  <c r="AW26" i="23" s="1"/>
  <c r="AX26" i="23" s="1"/>
  <c r="AY26" i="23" s="1"/>
  <c r="AZ26" i="23" s="1"/>
  <c r="BA26" i="23" s="1"/>
  <c r="BB26" i="23" s="1"/>
  <c r="BC26" i="23"/>
  <c r="BD26" i="23" s="1"/>
  <c r="BE26" i="23" s="1"/>
  <c r="BF26" i="23" s="1"/>
  <c r="BG26" i="23" s="1"/>
  <c r="BH26" i="23" s="1"/>
  <c r="BI26" i="23" s="1"/>
  <c r="BV5" i="23"/>
  <c r="BU13" i="23"/>
  <c r="AU24" i="22"/>
  <c r="AV24" i="22" s="1"/>
  <c r="AW24" i="22" s="1"/>
  <c r="AX24" i="22" s="1"/>
  <c r="AY24" i="22" s="1"/>
  <c r="AZ24" i="22" s="1"/>
  <c r="BA24" i="22" s="1"/>
  <c r="BB24" i="22" s="1"/>
  <c r="BC24" i="22" s="1"/>
  <c r="BD24" i="22" s="1"/>
  <c r="BE24" i="22" s="1"/>
  <c r="BF24" i="22" s="1"/>
  <c r="BG24" i="22" s="1"/>
  <c r="BH24" i="22" s="1"/>
  <c r="BI24" i="22" s="1"/>
  <c r="AU15" i="22"/>
  <c r="AV15" i="22" s="1"/>
  <c r="AY8" i="22"/>
  <c r="AZ8" i="22" s="1"/>
  <c r="BA8" i="22" s="1"/>
  <c r="BB8" i="22" s="1"/>
  <c r="BC8" i="22" s="1"/>
  <c r="BD8" i="22" s="1"/>
  <c r="BE8" i="22" s="1"/>
  <c r="BF8" i="22" s="1"/>
  <c r="BG8" i="22"/>
  <c r="BH8" i="22" s="1"/>
  <c r="BI8" i="22" s="1"/>
  <c r="AW14" i="22"/>
  <c r="AX14" i="22" s="1"/>
  <c r="AY14" i="22" s="1"/>
  <c r="AZ14" i="22" s="1"/>
  <c r="BA14" i="22" s="1"/>
  <c r="BB14" i="22" s="1"/>
  <c r="BC14" i="22" s="1"/>
  <c r="BD14" i="22" s="1"/>
  <c r="BE14" i="22"/>
  <c r="BF14" i="22" s="1"/>
  <c r="BG14" i="22" s="1"/>
  <c r="BH14" i="22" s="1"/>
  <c r="BI14" i="22" s="1"/>
  <c r="BC25" i="22"/>
  <c r="BD25" i="22" s="1"/>
  <c r="BE25" i="22" s="1"/>
  <c r="BF25" i="22" s="1"/>
  <c r="BG25" i="22" s="1"/>
  <c r="BH25" i="22" s="1"/>
  <c r="BI25" i="22" s="1"/>
  <c r="CE4" i="22"/>
  <c r="AP4" i="22"/>
  <c r="AU17" i="22"/>
  <c r="AV17" i="22" s="1"/>
  <c r="C28" i="22"/>
  <c r="AY4" i="22"/>
  <c r="AZ4" i="22" s="1"/>
  <c r="BA4" i="22" s="1"/>
  <c r="BB4" i="22" s="1"/>
  <c r="BC4" i="22" s="1"/>
  <c r="BD4" i="22" s="1"/>
  <c r="BE4" i="22" s="1"/>
  <c r="BF4" i="22" s="1"/>
  <c r="BG4" i="22"/>
  <c r="BH4" i="22" s="1"/>
  <c r="BI4" i="22" s="1"/>
  <c r="BP4" i="22"/>
  <c r="AK4" i="22" s="1"/>
  <c r="BX4" i="22"/>
  <c r="AP5" i="22"/>
  <c r="AY5" i="22"/>
  <c r="AZ5" i="22" s="1"/>
  <c r="BA5" i="22" s="1"/>
  <c r="BB5" i="22" s="1"/>
  <c r="BC5" i="22" s="1"/>
  <c r="BD5" i="22" s="1"/>
  <c r="BE5" i="22" s="1"/>
  <c r="BF5" i="22" s="1"/>
  <c r="BG5" i="22" s="1"/>
  <c r="BP5" i="22"/>
  <c r="BX5" i="22"/>
  <c r="AP6" i="22"/>
  <c r="AY6" i="22"/>
  <c r="AZ6" i="22" s="1"/>
  <c r="BA6" i="22" s="1"/>
  <c r="BB6" i="22" s="1"/>
  <c r="BC6" i="22" s="1"/>
  <c r="BD6" i="22" s="1"/>
  <c r="BE6" i="22" s="1"/>
  <c r="BF6" i="22" s="1"/>
  <c r="BG6" i="22" s="1"/>
  <c r="BH6" i="22" s="1"/>
  <c r="BI6" i="22" s="1"/>
  <c r="AP7" i="22"/>
  <c r="AY7" i="22"/>
  <c r="AZ7" i="22" s="1"/>
  <c r="BA7" i="22" s="1"/>
  <c r="BB7" i="22" s="1"/>
  <c r="BC7" i="22" s="1"/>
  <c r="BD7" i="22" s="1"/>
  <c r="BE7" i="22" s="1"/>
  <c r="BF7" i="22" s="1"/>
  <c r="BG7" i="22" s="1"/>
  <c r="BH7" i="22" s="1"/>
  <c r="BI7" i="22" s="1"/>
  <c r="AP8" i="22"/>
  <c r="BO13" i="22"/>
  <c r="BW13" i="22"/>
  <c r="AP14" i="22"/>
  <c r="BP14" i="22"/>
  <c r="AK14" i="22" s="1"/>
  <c r="BX14" i="22"/>
  <c r="B19" i="22"/>
  <c r="AU23" i="22"/>
  <c r="AV23" i="22" s="1"/>
  <c r="AW23" i="22" s="1"/>
  <c r="AX23" i="22" s="1"/>
  <c r="AY23" i="22" s="1"/>
  <c r="AZ23" i="22" s="1"/>
  <c r="BA23" i="22" s="1"/>
  <c r="BB23" i="22" s="1"/>
  <c r="BC23" i="22" s="1"/>
  <c r="BD23" i="22" s="1"/>
  <c r="BE23" i="22" s="1"/>
  <c r="BF23" i="22" s="1"/>
  <c r="BG23" i="22" s="1"/>
  <c r="BH23" i="22" s="1"/>
  <c r="BI23" i="22" s="1"/>
  <c r="BQ5" i="22"/>
  <c r="BY5" i="22"/>
  <c r="BP13" i="22"/>
  <c r="BX13" i="22"/>
  <c r="BQ14" i="22"/>
  <c r="BY14" i="22"/>
  <c r="AU22" i="22"/>
  <c r="AV22" i="22" s="1"/>
  <c r="AW22" i="22" s="1"/>
  <c r="AX22" i="22" s="1"/>
  <c r="AY22" i="22" s="1"/>
  <c r="AZ22" i="22" s="1"/>
  <c r="BA22" i="22" s="1"/>
  <c r="BB22" i="22" s="1"/>
  <c r="BC22" i="22" s="1"/>
  <c r="BR5" i="22"/>
  <c r="AJ8" i="22"/>
  <c r="BQ13" i="22"/>
  <c r="AK13" i="22" s="1"/>
  <c r="BY13" i="22"/>
  <c r="BR14" i="22"/>
  <c r="AP25" i="22"/>
  <c r="BS4" i="22"/>
  <c r="BS5" i="22"/>
  <c r="AK5" i="22" s="1"/>
  <c r="BR13" i="22"/>
  <c r="BS14" i="22"/>
  <c r="AW17" i="22"/>
  <c r="AX17" i="22" s="1"/>
  <c r="AY17" i="22" s="1"/>
  <c r="AZ17" i="22" s="1"/>
  <c r="BA17" i="22" s="1"/>
  <c r="BB17" i="22" s="1"/>
  <c r="BC17" i="22" s="1"/>
  <c r="BD17" i="22" s="1"/>
  <c r="BE17" i="22" s="1"/>
  <c r="BF17" i="22" s="1"/>
  <c r="BG17" i="22" s="1"/>
  <c r="BH17" i="22" s="1"/>
  <c r="BI17" i="22" s="1"/>
  <c r="BW5" i="22"/>
  <c r="BW14" i="22"/>
  <c r="B10" i="22"/>
  <c r="BS13" i="22"/>
  <c r="BT14" i="22"/>
  <c r="AW16" i="22"/>
  <c r="AX16" i="22" s="1"/>
  <c r="AY16" i="22" s="1"/>
  <c r="AZ16" i="22" s="1"/>
  <c r="BA16" i="22" s="1"/>
  <c r="BB16" i="22" s="1"/>
  <c r="BC16" i="22" s="1"/>
  <c r="BD16" i="22" s="1"/>
  <c r="BE16" i="22" s="1"/>
  <c r="BF16" i="22" s="1"/>
  <c r="BG16" i="22" s="1"/>
  <c r="BH16" i="22" s="1"/>
  <c r="BI16" i="22" s="1"/>
  <c r="BU5" i="22"/>
  <c r="BU14" i="22"/>
  <c r="AW15" i="22"/>
  <c r="AX15" i="22" s="1"/>
  <c r="AY15" i="22" s="1"/>
  <c r="AZ15" i="22" s="1"/>
  <c r="BA15" i="22" s="1"/>
  <c r="BB15" i="22" s="1"/>
  <c r="BC15" i="22" s="1"/>
  <c r="BD15" i="22" s="1"/>
  <c r="BE15" i="22" s="1"/>
  <c r="BF15" i="22" s="1"/>
  <c r="BG15" i="22" s="1"/>
  <c r="BH15" i="22" s="1"/>
  <c r="BI15" i="22" s="1"/>
  <c r="AU26" i="22"/>
  <c r="AV26" i="22" s="1"/>
  <c r="AW26" i="22" s="1"/>
  <c r="AX26" i="22" s="1"/>
  <c r="AY26" i="22" s="1"/>
  <c r="AZ26" i="22" s="1"/>
  <c r="BA26" i="22" s="1"/>
  <c r="BB26" i="22" s="1"/>
  <c r="BC26" i="22" s="1"/>
  <c r="BD26" i="22" s="1"/>
  <c r="BE26" i="22" s="1"/>
  <c r="BF26" i="22" s="1"/>
  <c r="BG26" i="22" s="1"/>
  <c r="BH26" i="22" s="1"/>
  <c r="BI26" i="22" s="1"/>
  <c r="BV5" i="22"/>
  <c r="BU13" i="22"/>
  <c r="AJ13" i="21"/>
  <c r="AY8" i="21"/>
  <c r="AZ8" i="21" s="1"/>
  <c r="BA8" i="21" s="1"/>
  <c r="BB8" i="21" s="1"/>
  <c r="BC8" i="21" s="1"/>
  <c r="BD8" i="21" s="1"/>
  <c r="BE8" i="21" s="1"/>
  <c r="BF8" i="21" s="1"/>
  <c r="BG8" i="21"/>
  <c r="BH8" i="21" s="1"/>
  <c r="BI8" i="21" s="1"/>
  <c r="AW14" i="21"/>
  <c r="AX14" i="21" s="1"/>
  <c r="AY14" i="21" s="1"/>
  <c r="AZ14" i="21" s="1"/>
  <c r="BA14" i="21" s="1"/>
  <c r="BB14" i="21" s="1"/>
  <c r="BC14" i="21" s="1"/>
  <c r="BD14" i="21" s="1"/>
  <c r="BE14" i="21"/>
  <c r="BF14" i="21" s="1"/>
  <c r="BG14" i="21" s="1"/>
  <c r="BH14" i="21" s="1"/>
  <c r="BI14" i="21" s="1"/>
  <c r="BC25" i="21"/>
  <c r="BD25" i="21" s="1"/>
  <c r="BE25" i="21" s="1"/>
  <c r="BF25" i="21" s="1"/>
  <c r="BG25" i="21" s="1"/>
  <c r="BH25" i="21" s="1"/>
  <c r="BI25" i="21" s="1"/>
  <c r="AU15" i="21"/>
  <c r="AV15" i="21" s="1"/>
  <c r="AU17" i="21"/>
  <c r="AV17" i="21" s="1"/>
  <c r="AJ8" i="21"/>
  <c r="AJ25" i="21"/>
  <c r="C28" i="21"/>
  <c r="AP4" i="21"/>
  <c r="AY4" i="21"/>
  <c r="AZ4" i="21" s="1"/>
  <c r="BA4" i="21" s="1"/>
  <c r="BB4" i="21" s="1"/>
  <c r="BC4" i="21" s="1"/>
  <c r="BD4" i="21" s="1"/>
  <c r="BE4" i="21" s="1"/>
  <c r="BF4" i="21" s="1"/>
  <c r="BG4" i="21"/>
  <c r="BH4" i="21" s="1"/>
  <c r="BI4" i="21" s="1"/>
  <c r="BP4" i="21"/>
  <c r="AK4" i="21" s="1"/>
  <c r="BX4" i="21"/>
  <c r="AP5" i="21"/>
  <c r="AY5" i="21"/>
  <c r="AZ5" i="21" s="1"/>
  <c r="BA5" i="21" s="1"/>
  <c r="BB5" i="21" s="1"/>
  <c r="BC5" i="21" s="1"/>
  <c r="BD5" i="21" s="1"/>
  <c r="BE5" i="21" s="1"/>
  <c r="BF5" i="21" s="1"/>
  <c r="BG5" i="21"/>
  <c r="BH5" i="21" s="1"/>
  <c r="BI5" i="21" s="1"/>
  <c r="BP5" i="21"/>
  <c r="BX5" i="21"/>
  <c r="AP6" i="21"/>
  <c r="AY6" i="21"/>
  <c r="AZ6" i="21" s="1"/>
  <c r="BA6" i="21" s="1"/>
  <c r="BB6" i="21" s="1"/>
  <c r="BC6" i="21" s="1"/>
  <c r="BD6" i="21" s="1"/>
  <c r="BE6" i="21" s="1"/>
  <c r="BF6" i="21" s="1"/>
  <c r="BG6" i="21" s="1"/>
  <c r="BH6" i="21" s="1"/>
  <c r="BI6" i="21" s="1"/>
  <c r="AP7" i="21"/>
  <c r="AY7" i="21"/>
  <c r="AZ7" i="21" s="1"/>
  <c r="BA7" i="21" s="1"/>
  <c r="BB7" i="21" s="1"/>
  <c r="BC7" i="21" s="1"/>
  <c r="BD7" i="21" s="1"/>
  <c r="BE7" i="21" s="1"/>
  <c r="BF7" i="21" s="1"/>
  <c r="BG7" i="21"/>
  <c r="BH7" i="21" s="1"/>
  <c r="BI7" i="21" s="1"/>
  <c r="AP8" i="21"/>
  <c r="BO13" i="21"/>
  <c r="AK13" i="21" s="1"/>
  <c r="BW13" i="21"/>
  <c r="AP14" i="21"/>
  <c r="BP14" i="21"/>
  <c r="AK14" i="21" s="1"/>
  <c r="BX14" i="21"/>
  <c r="B19" i="21"/>
  <c r="AU23" i="21"/>
  <c r="AV23" i="21" s="1"/>
  <c r="AW23" i="21" s="1"/>
  <c r="AX23" i="21" s="1"/>
  <c r="AY23" i="21" s="1"/>
  <c r="AZ23" i="21" s="1"/>
  <c r="BA23" i="21" s="1"/>
  <c r="BB23" i="21" s="1"/>
  <c r="BC23" i="21" s="1"/>
  <c r="BD23" i="21" s="1"/>
  <c r="BE23" i="21" s="1"/>
  <c r="BF23" i="21" s="1"/>
  <c r="BG23" i="21" s="1"/>
  <c r="BH23" i="21" s="1"/>
  <c r="BI23" i="21" s="1"/>
  <c r="CE8" i="21"/>
  <c r="BQ5" i="21"/>
  <c r="AK5" i="21" s="1"/>
  <c r="BY5" i="21"/>
  <c r="BP13" i="21"/>
  <c r="BX13" i="21"/>
  <c r="BQ14" i="21"/>
  <c r="BY14" i="21"/>
  <c r="AU22" i="21"/>
  <c r="AV22" i="21" s="1"/>
  <c r="AW22" i="21" s="1"/>
  <c r="AX22" i="21" s="1"/>
  <c r="AY22" i="21" s="1"/>
  <c r="AZ22" i="21" s="1"/>
  <c r="BA22" i="21" s="1"/>
  <c r="BB22" i="21" s="1"/>
  <c r="BC22" i="21"/>
  <c r="BD22" i="21" s="1"/>
  <c r="BE22" i="21" s="1"/>
  <c r="BF22" i="21" s="1"/>
  <c r="BG22" i="21" s="1"/>
  <c r="BH22" i="21" s="1"/>
  <c r="BI22" i="21" s="1"/>
  <c r="BR5" i="21"/>
  <c r="AJ7" i="21"/>
  <c r="BQ13" i="21"/>
  <c r="BY13" i="21"/>
  <c r="BR14" i="21"/>
  <c r="AP25" i="21"/>
  <c r="BS5" i="21"/>
  <c r="BR13" i="21"/>
  <c r="BS14" i="21"/>
  <c r="AW17" i="21"/>
  <c r="AX17" i="21" s="1"/>
  <c r="AY17" i="21" s="1"/>
  <c r="AZ17" i="21" s="1"/>
  <c r="BA17" i="21" s="1"/>
  <c r="BB17" i="21" s="1"/>
  <c r="BC17" i="21" s="1"/>
  <c r="BD17" i="21" s="1"/>
  <c r="BE17" i="21"/>
  <c r="BF17" i="21" s="1"/>
  <c r="BG17" i="21" s="1"/>
  <c r="BH17" i="21" s="1"/>
  <c r="BI17" i="21" s="1"/>
  <c r="BT5" i="21"/>
  <c r="B10" i="21"/>
  <c r="BS13" i="21"/>
  <c r="BT14" i="21"/>
  <c r="AW16" i="21"/>
  <c r="AX16" i="21" s="1"/>
  <c r="AY16" i="21" s="1"/>
  <c r="AZ16" i="21" s="1"/>
  <c r="BA16" i="21" s="1"/>
  <c r="BB16" i="21" s="1"/>
  <c r="BC16" i="21" s="1"/>
  <c r="BD16" i="21" s="1"/>
  <c r="BE16" i="21" s="1"/>
  <c r="BF16" i="21" s="1"/>
  <c r="BG16" i="21" s="1"/>
  <c r="BH16" i="21" s="1"/>
  <c r="BI16" i="21" s="1"/>
  <c r="AP23" i="21"/>
  <c r="BW5" i="21"/>
  <c r="BW14" i="21"/>
  <c r="BU5" i="21"/>
  <c r="BU14" i="21"/>
  <c r="AW15" i="21"/>
  <c r="AX15" i="21" s="1"/>
  <c r="AY15" i="21" s="1"/>
  <c r="AZ15" i="21" s="1"/>
  <c r="BA15" i="21" s="1"/>
  <c r="BB15" i="21" s="1"/>
  <c r="BC15" i="21" s="1"/>
  <c r="BD15" i="21" s="1"/>
  <c r="BE15" i="21"/>
  <c r="BF15" i="21" s="1"/>
  <c r="BG15" i="21" s="1"/>
  <c r="BH15" i="21" s="1"/>
  <c r="BI15" i="21" s="1"/>
  <c r="AP22" i="21"/>
  <c r="AJ24" i="21"/>
  <c r="AU26" i="21"/>
  <c r="BU13" i="21"/>
  <c r="D28" i="7"/>
  <c r="E28" i="7" s="1"/>
  <c r="AU23" i="24"/>
  <c r="AT23" i="24"/>
  <c r="AT26" i="24"/>
  <c r="AU26" i="24" s="1"/>
  <c r="CE7" i="24"/>
  <c r="AT22" i="24"/>
  <c r="AU22" i="24" s="1"/>
  <c r="AV22" i="24" s="1"/>
  <c r="AW22" i="24" s="1"/>
  <c r="AX22" i="24" s="1"/>
  <c r="AY22" i="24" s="1"/>
  <c r="AZ22" i="24" s="1"/>
  <c r="BA22" i="24" s="1"/>
  <c r="BB22" i="24" s="1"/>
  <c r="BC22" i="24" s="1"/>
  <c r="BD22" i="24" s="1"/>
  <c r="AT24" i="24"/>
  <c r="AU24" i="24" s="1"/>
  <c r="AV24" i="24" s="1"/>
  <c r="AW24" i="24" s="1"/>
  <c r="AX24" i="24" s="1"/>
  <c r="AY24" i="24" s="1"/>
  <c r="AZ24" i="24" s="1"/>
  <c r="BA24" i="24" s="1"/>
  <c r="BB24" i="24" s="1"/>
  <c r="BC24" i="24" s="1"/>
  <c r="AV17" i="24"/>
  <c r="AW17" i="24" s="1"/>
  <c r="CE6" i="24"/>
  <c r="AV14" i="24"/>
  <c r="AW14" i="24" s="1"/>
  <c r="AV15" i="24"/>
  <c r="AW15" i="24" s="1"/>
  <c r="AV16" i="24"/>
  <c r="AW16" i="24" s="1"/>
  <c r="CE5" i="24"/>
  <c r="AV13" i="24"/>
  <c r="AW13" i="24" s="1"/>
  <c r="AX13" i="24" s="1"/>
  <c r="AY13" i="24" s="1"/>
  <c r="AZ13" i="24" s="1"/>
  <c r="BA13" i="24" s="1"/>
  <c r="BB13" i="24" s="1"/>
  <c r="BC13" i="24" s="1"/>
  <c r="BD13" i="24" s="1"/>
  <c r="BE13" i="24" s="1"/>
  <c r="BF13" i="24" s="1"/>
  <c r="BG13" i="24" s="1"/>
  <c r="BH13" i="24" s="1"/>
  <c r="BI13" i="24" s="1"/>
  <c r="BR5" i="24"/>
  <c r="BT5" i="24"/>
  <c r="AP5" i="24"/>
  <c r="BU5" i="24"/>
  <c r="BV5" i="24"/>
  <c r="AP8" i="24"/>
  <c r="AP7" i="24"/>
  <c r="AP6" i="24"/>
  <c r="BV4" i="24"/>
  <c r="AP26" i="24"/>
  <c r="BR4" i="24"/>
  <c r="BV14" i="24"/>
  <c r="BU14" i="24"/>
  <c r="BT14" i="24"/>
  <c r="BS14" i="24"/>
  <c r="BR14" i="24"/>
  <c r="BY14" i="24"/>
  <c r="BQ14" i="24"/>
  <c r="BW14" i="24"/>
  <c r="BO14" i="24"/>
  <c r="C19" i="24"/>
  <c r="AR8" i="24"/>
  <c r="AR7" i="24"/>
  <c r="AR6" i="24"/>
  <c r="AR5" i="24"/>
  <c r="AR4" i="24"/>
  <c r="AX15" i="24"/>
  <c r="AY15" i="24" s="1"/>
  <c r="AZ15" i="24" s="1"/>
  <c r="BA15" i="24" s="1"/>
  <c r="BB15" i="24" s="1"/>
  <c r="BC15" i="24" s="1"/>
  <c r="BD15" i="24" s="1"/>
  <c r="BE15" i="24" s="1"/>
  <c r="AX16" i="24"/>
  <c r="AX17" i="24"/>
  <c r="AY17" i="24" s="1"/>
  <c r="AZ17" i="24" s="1"/>
  <c r="BA17" i="24" s="1"/>
  <c r="BB17" i="24" s="1"/>
  <c r="BC17" i="24" s="1"/>
  <c r="BD17" i="24" s="1"/>
  <c r="BE17" i="24" s="1"/>
  <c r="BF17" i="24" s="1"/>
  <c r="BG17" i="24" s="1"/>
  <c r="BH17" i="24" s="1"/>
  <c r="BI17" i="24" s="1"/>
  <c r="AX14" i="24"/>
  <c r="AY14" i="24" s="1"/>
  <c r="AZ14" i="24" s="1"/>
  <c r="BA14" i="24" s="1"/>
  <c r="BB14" i="24" s="1"/>
  <c r="BC14" i="24" s="1"/>
  <c r="BD14" i="24" s="1"/>
  <c r="BE14" i="24" s="1"/>
  <c r="BF15" i="24"/>
  <c r="BG15" i="24" s="1"/>
  <c r="BH15" i="24" s="1"/>
  <c r="BI15" i="24" s="1"/>
  <c r="BF14" i="24"/>
  <c r="BG14" i="24" s="1"/>
  <c r="BH14" i="24" s="1"/>
  <c r="BI14" i="24" s="1"/>
  <c r="AV26" i="24"/>
  <c r="AW26" i="24" s="1"/>
  <c r="AX26" i="24" s="1"/>
  <c r="AY26" i="24" s="1"/>
  <c r="AZ26" i="24" s="1"/>
  <c r="BA26" i="24" s="1"/>
  <c r="BB26" i="24" s="1"/>
  <c r="BC26" i="24" s="1"/>
  <c r="AV23" i="24"/>
  <c r="AW23" i="24" s="1"/>
  <c r="AX23" i="24" s="1"/>
  <c r="AY23" i="24" s="1"/>
  <c r="AZ23" i="24" s="1"/>
  <c r="BA23" i="24" s="1"/>
  <c r="BB23" i="24" s="1"/>
  <c r="BC23" i="24" s="1"/>
  <c r="BE26" i="24"/>
  <c r="BF26" i="24" s="1"/>
  <c r="BG26" i="24" s="1"/>
  <c r="BH26" i="24" s="1"/>
  <c r="BI26" i="24" s="1"/>
  <c r="AV25" i="24"/>
  <c r="AW25" i="24" s="1"/>
  <c r="AX25" i="24" s="1"/>
  <c r="AY25" i="24" s="1"/>
  <c r="AZ25" i="24" s="1"/>
  <c r="BA25" i="24" s="1"/>
  <c r="BB25" i="24" s="1"/>
  <c r="BC25" i="24" s="1"/>
  <c r="BD25" i="24" s="1"/>
  <c r="BE25" i="24" s="1"/>
  <c r="BF25" i="24" s="1"/>
  <c r="BG25" i="24" s="1"/>
  <c r="BH25" i="24" s="1"/>
  <c r="BI25" i="24" s="1"/>
  <c r="BD26" i="24"/>
  <c r="BD23" i="24"/>
  <c r="BE23" i="24" s="1"/>
  <c r="BF23" i="24" s="1"/>
  <c r="BG23" i="24" s="1"/>
  <c r="BH23" i="24" s="1"/>
  <c r="BI23" i="24" s="1"/>
  <c r="BP4" i="24"/>
  <c r="BD24" i="24"/>
  <c r="BE24" i="24" s="1"/>
  <c r="BF24" i="24" s="1"/>
  <c r="BG24" i="24" s="1"/>
  <c r="BH24" i="24" s="1"/>
  <c r="BI24" i="24" s="1"/>
  <c r="BY4" i="24"/>
  <c r="BQ4" i="24"/>
  <c r="BW4" i="24"/>
  <c r="BO4" i="24"/>
  <c r="BT4" i="24"/>
  <c r="BU4" i="24"/>
  <c r="BY5" i="24"/>
  <c r="BQ5" i="24"/>
  <c r="BW5" i="24"/>
  <c r="BO5" i="24"/>
  <c r="BP5" i="24"/>
  <c r="AP13" i="24"/>
  <c r="AP4" i="24"/>
  <c r="BX4" i="24"/>
  <c r="BS5" i="24"/>
  <c r="C10" i="24"/>
  <c r="BX14" i="24"/>
  <c r="BV13" i="24"/>
  <c r="AP15" i="24"/>
  <c r="BP13" i="24"/>
  <c r="BX13" i="24"/>
  <c r="BQ13" i="24"/>
  <c r="BY13" i="24"/>
  <c r="AP25" i="24"/>
  <c r="BR13" i="24"/>
  <c r="AP24" i="24"/>
  <c r="BT13" i="24"/>
  <c r="AP22" i="24"/>
  <c r="AP7" i="20"/>
  <c r="AP14" i="20"/>
  <c r="AW14" i="20"/>
  <c r="AX14" i="20" s="1"/>
  <c r="AY14" i="20" s="1"/>
  <c r="AZ14" i="20" s="1"/>
  <c r="BA14" i="20" s="1"/>
  <c r="BB14" i="20" s="1"/>
  <c r="BC14" i="20" s="1"/>
  <c r="BD14" i="20" s="1"/>
  <c r="BE14" i="20" s="1"/>
  <c r="BF14" i="20" s="1"/>
  <c r="BG14" i="20" s="1"/>
  <c r="BH14" i="20" s="1"/>
  <c r="BI14" i="20" s="1"/>
  <c r="BO5" i="20"/>
  <c r="AP6" i="20"/>
  <c r="AP4" i="20"/>
  <c r="CE4" i="20"/>
  <c r="AP5" i="20"/>
  <c r="AU17" i="20"/>
  <c r="AV17" i="20" s="1"/>
  <c r="B10" i="20"/>
  <c r="BS5" i="20"/>
  <c r="BR5" i="20"/>
  <c r="AP8" i="20"/>
  <c r="AY4" i="20"/>
  <c r="AZ4" i="20" s="1"/>
  <c r="BP4" i="20"/>
  <c r="BX4" i="20"/>
  <c r="AY5" i="20"/>
  <c r="AZ5" i="20" s="1"/>
  <c r="BP5" i="20"/>
  <c r="BX5" i="20"/>
  <c r="AY6" i="20"/>
  <c r="AZ6" i="20" s="1"/>
  <c r="AY7" i="20"/>
  <c r="AZ7" i="20" s="1"/>
  <c r="AY8" i="20"/>
  <c r="AZ8" i="20" s="1"/>
  <c r="BA8" i="20" s="1"/>
  <c r="BB8" i="20" s="1"/>
  <c r="BC8" i="20" s="1"/>
  <c r="BD8" i="20" s="1"/>
  <c r="BE8" i="20" s="1"/>
  <c r="BF8" i="20" s="1"/>
  <c r="BG8" i="20" s="1"/>
  <c r="BH8" i="20" s="1"/>
  <c r="BI8" i="20" s="1"/>
  <c r="BO13" i="20"/>
  <c r="BW13" i="20"/>
  <c r="BP14" i="20"/>
  <c r="BX14" i="20"/>
  <c r="B19" i="20"/>
  <c r="AU23" i="20"/>
  <c r="AV23" i="20" s="1"/>
  <c r="AW23" i="20" s="1"/>
  <c r="AX23" i="20" s="1"/>
  <c r="AY23" i="20" s="1"/>
  <c r="AZ23" i="20" s="1"/>
  <c r="BA23" i="20" s="1"/>
  <c r="BB23" i="20" s="1"/>
  <c r="BC23" i="20" s="1"/>
  <c r="BD23" i="20" s="1"/>
  <c r="BE23" i="20" s="1"/>
  <c r="BF23" i="20" s="1"/>
  <c r="BG23" i="20" s="1"/>
  <c r="BH23" i="20" s="1"/>
  <c r="BI23" i="20" s="1"/>
  <c r="BQ4" i="20"/>
  <c r="BY4" i="20"/>
  <c r="BQ5" i="20"/>
  <c r="BY5" i="20"/>
  <c r="BP13" i="20"/>
  <c r="BX13" i="20"/>
  <c r="BQ14" i="20"/>
  <c r="BY14" i="20"/>
  <c r="BA4" i="20"/>
  <c r="BB4" i="20" s="1"/>
  <c r="BC4" i="20" s="1"/>
  <c r="BD4" i="20" s="1"/>
  <c r="BE4" i="20" s="1"/>
  <c r="BF4" i="20" s="1"/>
  <c r="BG4" i="20" s="1"/>
  <c r="BH4" i="20" s="1"/>
  <c r="BI4" i="20" s="1"/>
  <c r="BA5" i="20"/>
  <c r="BB5" i="20" s="1"/>
  <c r="BC5" i="20" s="1"/>
  <c r="BD5" i="20" s="1"/>
  <c r="BE5" i="20" s="1"/>
  <c r="BF5" i="20" s="1"/>
  <c r="BG5" i="20" s="1"/>
  <c r="BH5" i="20" s="1"/>
  <c r="BI5" i="20" s="1"/>
  <c r="BA6" i="20"/>
  <c r="BB6" i="20" s="1"/>
  <c r="BC6" i="20" s="1"/>
  <c r="BD6" i="20" s="1"/>
  <c r="BE6" i="20" s="1"/>
  <c r="BF6" i="20" s="1"/>
  <c r="BG6" i="20" s="1"/>
  <c r="BA7" i="20"/>
  <c r="BB7" i="20" s="1"/>
  <c r="BC7" i="20" s="1"/>
  <c r="BD7" i="20" s="1"/>
  <c r="BE7" i="20" s="1"/>
  <c r="BF7" i="20" s="1"/>
  <c r="BG7" i="20" s="1"/>
  <c r="BH7" i="20" s="1"/>
  <c r="BI7" i="20" s="1"/>
  <c r="BQ13" i="20"/>
  <c r="BY13" i="20"/>
  <c r="BR14" i="20"/>
  <c r="AP25" i="20"/>
  <c r="AB210" i="28" s="1"/>
  <c r="BS14" i="20"/>
  <c r="AW17" i="20"/>
  <c r="AX17" i="20" s="1"/>
  <c r="AY17" i="20" s="1"/>
  <c r="AZ17" i="20" s="1"/>
  <c r="BA17" i="20" s="1"/>
  <c r="BB17" i="20" s="1"/>
  <c r="BC17" i="20" s="1"/>
  <c r="BD17" i="20" s="1"/>
  <c r="BE17" i="20" s="1"/>
  <c r="BF17" i="20" s="1"/>
  <c r="BG17" i="20" s="1"/>
  <c r="BH17" i="20" s="1"/>
  <c r="BI17" i="20" s="1"/>
  <c r="AP24" i="20"/>
  <c r="AB209" i="28" s="1"/>
  <c r="BT4" i="20"/>
  <c r="BT5" i="20"/>
  <c r="BS13" i="20"/>
  <c r="BT14" i="20"/>
  <c r="AW16" i="20"/>
  <c r="AX16" i="20" s="1"/>
  <c r="AY16" i="20" s="1"/>
  <c r="AZ16" i="20" s="1"/>
  <c r="BA16" i="20" s="1"/>
  <c r="BB16" i="20" s="1"/>
  <c r="BC16" i="20" s="1"/>
  <c r="BD16" i="20" s="1"/>
  <c r="BE16" i="20" s="1"/>
  <c r="BF16" i="20" s="1"/>
  <c r="BG16" i="20" s="1"/>
  <c r="BH16" i="20" s="1"/>
  <c r="BI16" i="20" s="1"/>
  <c r="AP23" i="20"/>
  <c r="AB208" i="28" s="1"/>
  <c r="BU4" i="20"/>
  <c r="BU5" i="20"/>
  <c r="BT13" i="20"/>
  <c r="BU14" i="20"/>
  <c r="AW15" i="20"/>
  <c r="AX15" i="20" s="1"/>
  <c r="AY15" i="20" s="1"/>
  <c r="AZ15" i="20" s="1"/>
  <c r="BA15" i="20" s="1"/>
  <c r="BB15" i="20" s="1"/>
  <c r="BC15" i="20" s="1"/>
  <c r="BD15" i="20" s="1"/>
  <c r="BE15" i="20" s="1"/>
  <c r="BF15" i="20" s="1"/>
  <c r="BG15" i="20" s="1"/>
  <c r="BH15" i="20" s="1"/>
  <c r="BI15" i="20" s="1"/>
  <c r="AP22" i="20"/>
  <c r="AB207" i="28" s="1"/>
  <c r="AU26" i="20"/>
  <c r="AV26" i="20" s="1"/>
  <c r="AW26" i="20" s="1"/>
  <c r="AX26" i="20" s="1"/>
  <c r="AY26" i="20" s="1"/>
  <c r="AZ26" i="20" s="1"/>
  <c r="BA26" i="20" s="1"/>
  <c r="BB26" i="20" s="1"/>
  <c r="BC26" i="20" s="1"/>
  <c r="BD26" i="20" s="1"/>
  <c r="BE26" i="20" s="1"/>
  <c r="BF26" i="20" s="1"/>
  <c r="BG26" i="20" s="1"/>
  <c r="BH26" i="20" s="1"/>
  <c r="BI26" i="20" s="1"/>
  <c r="BU13" i="20"/>
  <c r="BV5" i="19"/>
  <c r="BU5" i="19"/>
  <c r="BT5" i="19"/>
  <c r="BS5" i="19"/>
  <c r="BR5" i="19"/>
  <c r="BY5" i="19"/>
  <c r="BQ5" i="19"/>
  <c r="BW5" i="19"/>
  <c r="BO5" i="19"/>
  <c r="AP13" i="19"/>
  <c r="AW15" i="19"/>
  <c r="BX14" i="19"/>
  <c r="AP26" i="19"/>
  <c r="AB196" i="28" s="1"/>
  <c r="BA8" i="19"/>
  <c r="BB8" i="19" s="1"/>
  <c r="BC8" i="19" s="1"/>
  <c r="BD8" i="19" s="1"/>
  <c r="BE8" i="19" s="1"/>
  <c r="BF8" i="19" s="1"/>
  <c r="BG8" i="19" s="1"/>
  <c r="BA7" i="19"/>
  <c r="BB7" i="19" s="1"/>
  <c r="BC7" i="19" s="1"/>
  <c r="BD7" i="19" s="1"/>
  <c r="BE7" i="19" s="1"/>
  <c r="BF7" i="19" s="1"/>
  <c r="AR8" i="19"/>
  <c r="AS8" i="19" s="1"/>
  <c r="AT8" i="19" s="1"/>
  <c r="AU8" i="19" s="1"/>
  <c r="AV8" i="19" s="1"/>
  <c r="AW8" i="19" s="1"/>
  <c r="AX8" i="19" s="1"/>
  <c r="AY8" i="19" s="1"/>
  <c r="AZ8" i="19" s="1"/>
  <c r="AR7" i="19"/>
  <c r="AS7" i="19" s="1"/>
  <c r="AT7" i="19" s="1"/>
  <c r="AU7" i="19" s="1"/>
  <c r="AV7" i="19" s="1"/>
  <c r="AW7" i="19" s="1"/>
  <c r="AX7" i="19" s="1"/>
  <c r="AY7" i="19" s="1"/>
  <c r="AR6" i="19"/>
  <c r="AS6" i="19" s="1"/>
  <c r="AT6" i="19" s="1"/>
  <c r="AU6" i="19" s="1"/>
  <c r="AV6" i="19" s="1"/>
  <c r="AW6" i="19" s="1"/>
  <c r="AX6" i="19" s="1"/>
  <c r="AY6" i="19" s="1"/>
  <c r="AR5" i="19"/>
  <c r="AS5" i="19" s="1"/>
  <c r="AT5" i="19" s="1"/>
  <c r="AU5" i="19" s="1"/>
  <c r="AV5" i="19" s="1"/>
  <c r="AW5" i="19" s="1"/>
  <c r="AX5" i="19" s="1"/>
  <c r="AY5" i="19" s="1"/>
  <c r="AZ5" i="19" s="1"/>
  <c r="BA5" i="19" s="1"/>
  <c r="BB5" i="19" s="1"/>
  <c r="BC5" i="19" s="1"/>
  <c r="BD5" i="19" s="1"/>
  <c r="BE5" i="19" s="1"/>
  <c r="BF5" i="19" s="1"/>
  <c r="BG5" i="19" s="1"/>
  <c r="BH5" i="19" s="1"/>
  <c r="BI5" i="19" s="1"/>
  <c r="AR4" i="19"/>
  <c r="AS4" i="19" s="1"/>
  <c r="AT4" i="19" s="1"/>
  <c r="AU4" i="19" s="1"/>
  <c r="AV4" i="19" s="1"/>
  <c r="AW4" i="19" s="1"/>
  <c r="AX4" i="19" s="1"/>
  <c r="AY4" i="19" s="1"/>
  <c r="BH8" i="19"/>
  <c r="BI8" i="19" s="1"/>
  <c r="AX15" i="19"/>
  <c r="AY15" i="19" s="1"/>
  <c r="AZ15" i="19" s="1"/>
  <c r="BA15" i="19" s="1"/>
  <c r="BB15" i="19" s="1"/>
  <c r="BC15" i="19" s="1"/>
  <c r="BD15" i="19" s="1"/>
  <c r="BE15" i="19" s="1"/>
  <c r="AX16" i="19"/>
  <c r="AY16" i="19" s="1"/>
  <c r="AZ16" i="19" s="1"/>
  <c r="BA16" i="19" s="1"/>
  <c r="BB16" i="19" s="1"/>
  <c r="BC16" i="19" s="1"/>
  <c r="BD16" i="19" s="1"/>
  <c r="BE16" i="19" s="1"/>
  <c r="BF16" i="19" s="1"/>
  <c r="AX14" i="19"/>
  <c r="AY14" i="19" s="1"/>
  <c r="AZ14" i="19" s="1"/>
  <c r="BA14" i="19" s="1"/>
  <c r="BB14" i="19" s="1"/>
  <c r="BC14" i="19" s="1"/>
  <c r="BD14" i="19" s="1"/>
  <c r="BE14" i="19" s="1"/>
  <c r="BF14" i="19" s="1"/>
  <c r="BG14" i="19" s="1"/>
  <c r="BH14" i="19" s="1"/>
  <c r="BI14" i="19" s="1"/>
  <c r="AV23" i="19"/>
  <c r="AW23" i="19" s="1"/>
  <c r="AX23" i="19" s="1"/>
  <c r="AY23" i="19" s="1"/>
  <c r="AZ23" i="19" s="1"/>
  <c r="BA23" i="19" s="1"/>
  <c r="BB23" i="19" s="1"/>
  <c r="BC23" i="19" s="1"/>
  <c r="C10" i="19"/>
  <c r="BV14" i="19"/>
  <c r="BU14" i="19"/>
  <c r="BT14" i="19"/>
  <c r="BS14" i="19"/>
  <c r="BR14" i="19"/>
  <c r="BY14" i="19"/>
  <c r="BQ14" i="19"/>
  <c r="BW14" i="19"/>
  <c r="BO14" i="19"/>
  <c r="BP5" i="19"/>
  <c r="BV4" i="19"/>
  <c r="BU4" i="19"/>
  <c r="BT4" i="19"/>
  <c r="BS4" i="19"/>
  <c r="BR4" i="19"/>
  <c r="BY4" i="19"/>
  <c r="BQ4" i="19"/>
  <c r="BW4" i="19"/>
  <c r="BO4" i="19"/>
  <c r="BX5" i="19"/>
  <c r="BG7" i="19"/>
  <c r="BH7" i="19" s="1"/>
  <c r="BI7" i="19" s="1"/>
  <c r="AU17" i="19"/>
  <c r="AV17" i="19" s="1"/>
  <c r="C19" i="19"/>
  <c r="CE4" i="19"/>
  <c r="CE5" i="19"/>
  <c r="CE6" i="19"/>
  <c r="CE7" i="19"/>
  <c r="CE8" i="19"/>
  <c r="AZ4" i="19"/>
  <c r="BA4" i="19" s="1"/>
  <c r="BB4" i="19" s="1"/>
  <c r="BC4" i="19" s="1"/>
  <c r="BD4" i="19" s="1"/>
  <c r="BE4" i="19" s="1"/>
  <c r="BF4" i="19" s="1"/>
  <c r="BG4" i="19" s="1"/>
  <c r="BH4" i="19" s="1"/>
  <c r="BI4" i="19" s="1"/>
  <c r="AZ6" i="19"/>
  <c r="BA6" i="19" s="1"/>
  <c r="BB6" i="19" s="1"/>
  <c r="BC6" i="19" s="1"/>
  <c r="BD6" i="19" s="1"/>
  <c r="BE6" i="19" s="1"/>
  <c r="BF6" i="19" s="1"/>
  <c r="BG6" i="19" s="1"/>
  <c r="BH6" i="19" s="1"/>
  <c r="BI6" i="19" s="1"/>
  <c r="AZ7" i="19"/>
  <c r="BP13" i="19"/>
  <c r="BX13" i="19"/>
  <c r="AU22" i="19"/>
  <c r="BD23" i="19"/>
  <c r="BE24" i="19"/>
  <c r="BF24" i="19" s="1"/>
  <c r="BG24" i="19" s="1"/>
  <c r="BH24" i="19" s="1"/>
  <c r="BI24" i="19" s="1"/>
  <c r="BE23" i="19"/>
  <c r="BF23" i="19" s="1"/>
  <c r="BG23" i="19" s="1"/>
  <c r="BH23" i="19" s="1"/>
  <c r="BI23" i="19" s="1"/>
  <c r="AW17" i="19"/>
  <c r="AX17" i="19" s="1"/>
  <c r="AP24" i="19"/>
  <c r="AB194" i="28" s="1"/>
  <c r="BS13" i="19"/>
  <c r="AK13" i="19" s="1"/>
  <c r="AP23" i="19"/>
  <c r="AB193" i="28" s="1"/>
  <c r="BT13" i="19"/>
  <c r="AP22" i="19"/>
  <c r="AB192" i="28" s="1"/>
  <c r="BW5" i="18"/>
  <c r="AP14" i="18"/>
  <c r="BU14" i="18"/>
  <c r="BS14" i="18"/>
  <c r="AP4" i="18"/>
  <c r="AU13" i="18"/>
  <c r="AV13" i="18" s="1"/>
  <c r="AW13" i="18" s="1"/>
  <c r="AX13" i="18" s="1"/>
  <c r="AY13" i="18" s="1"/>
  <c r="AZ13" i="18" s="1"/>
  <c r="BA13" i="18" s="1"/>
  <c r="BB13" i="18" s="1"/>
  <c r="BC13" i="18" s="1"/>
  <c r="BD13" i="18" s="1"/>
  <c r="BE13" i="18" s="1"/>
  <c r="BF13" i="18" s="1"/>
  <c r="BG13" i="18" s="1"/>
  <c r="BH13" i="18" s="1"/>
  <c r="BI13" i="18" s="1"/>
  <c r="BV5" i="18"/>
  <c r="B10" i="18"/>
  <c r="BS5" i="18"/>
  <c r="BR5" i="18"/>
  <c r="AU24" i="18"/>
  <c r="AV24" i="18" s="1"/>
  <c r="AW24" i="18" s="1"/>
  <c r="AX24" i="18" s="1"/>
  <c r="AY24" i="18" s="1"/>
  <c r="AZ24" i="18" s="1"/>
  <c r="BA24" i="18" s="1"/>
  <c r="BB24" i="18" s="1"/>
  <c r="BC24" i="18" s="1"/>
  <c r="BD24" i="18" s="1"/>
  <c r="BE24" i="18" s="1"/>
  <c r="BF24" i="18" s="1"/>
  <c r="BG24" i="18" s="1"/>
  <c r="BH24" i="18" s="1"/>
  <c r="BI24" i="18" s="1"/>
  <c r="CE4" i="18"/>
  <c r="AP5" i="18"/>
  <c r="CE5" i="18"/>
  <c r="AP6" i="18"/>
  <c r="AP8" i="18"/>
  <c r="CE6" i="18"/>
  <c r="AP7" i="18"/>
  <c r="BI23" i="18"/>
  <c r="AY4" i="18"/>
  <c r="AZ4" i="18" s="1"/>
  <c r="BP4" i="18"/>
  <c r="BX4" i="18"/>
  <c r="AY5" i="18"/>
  <c r="AZ5" i="18" s="1"/>
  <c r="BP5" i="18"/>
  <c r="BX5" i="18"/>
  <c r="AY6" i="18"/>
  <c r="AZ6" i="18" s="1"/>
  <c r="AY7" i="18"/>
  <c r="AZ7" i="18" s="1"/>
  <c r="AY8" i="18"/>
  <c r="AZ8" i="18" s="1"/>
  <c r="BA8" i="18" s="1"/>
  <c r="BO13" i="18"/>
  <c r="BW13" i="18"/>
  <c r="BP14" i="18"/>
  <c r="BX14" i="18"/>
  <c r="B19" i="18"/>
  <c r="AU23" i="18"/>
  <c r="AV23" i="18" s="1"/>
  <c r="AW23" i="18" s="1"/>
  <c r="AX23" i="18" s="1"/>
  <c r="AY23" i="18" s="1"/>
  <c r="AZ23" i="18" s="1"/>
  <c r="BA23" i="18" s="1"/>
  <c r="BB23" i="18" s="1"/>
  <c r="BC23" i="18" s="1"/>
  <c r="BD23" i="18" s="1"/>
  <c r="BQ4" i="18"/>
  <c r="BY4" i="18"/>
  <c r="BQ5" i="18"/>
  <c r="BY5" i="18"/>
  <c r="BP13" i="18"/>
  <c r="BX13" i="18"/>
  <c r="BQ14" i="18"/>
  <c r="BY14" i="18"/>
  <c r="AU22" i="18"/>
  <c r="AV22" i="18" s="1"/>
  <c r="AW22" i="18" s="1"/>
  <c r="AX22" i="18" s="1"/>
  <c r="AY22" i="18" s="1"/>
  <c r="AZ22" i="18" s="1"/>
  <c r="BA22" i="18" s="1"/>
  <c r="BB22" i="18" s="1"/>
  <c r="BC22" i="18" s="1"/>
  <c r="BD22" i="18" s="1"/>
  <c r="BE22" i="18" s="1"/>
  <c r="BF22" i="18" s="1"/>
  <c r="BG22" i="18" s="1"/>
  <c r="BH22" i="18" s="1"/>
  <c r="BI22" i="18" s="1"/>
  <c r="BA4" i="18"/>
  <c r="BB4" i="18" s="1"/>
  <c r="BC4" i="18" s="1"/>
  <c r="BD4" i="18" s="1"/>
  <c r="BE4" i="18" s="1"/>
  <c r="BF4" i="18" s="1"/>
  <c r="BG4" i="18" s="1"/>
  <c r="BH4" i="18" s="1"/>
  <c r="BI4" i="18" s="1"/>
  <c r="BA5" i="18"/>
  <c r="BB5" i="18" s="1"/>
  <c r="BC5" i="18" s="1"/>
  <c r="BD5" i="18" s="1"/>
  <c r="BE5" i="18" s="1"/>
  <c r="BF5" i="18" s="1"/>
  <c r="BG5" i="18" s="1"/>
  <c r="BH5" i="18" s="1"/>
  <c r="BI5" i="18" s="1"/>
  <c r="BA6" i="18"/>
  <c r="BB6" i="18" s="1"/>
  <c r="BC6" i="18" s="1"/>
  <c r="BD6" i="18" s="1"/>
  <c r="BE6" i="18" s="1"/>
  <c r="BF6" i="18" s="1"/>
  <c r="BG6" i="18" s="1"/>
  <c r="BH6" i="18" s="1"/>
  <c r="BI6" i="18" s="1"/>
  <c r="BA7" i="18"/>
  <c r="BB7" i="18" s="1"/>
  <c r="BC7" i="18" s="1"/>
  <c r="BD7" i="18" s="1"/>
  <c r="BE7" i="18" s="1"/>
  <c r="BF7" i="18" s="1"/>
  <c r="BG7" i="18" s="1"/>
  <c r="BH7" i="18" s="1"/>
  <c r="BI7" i="18" s="1"/>
  <c r="BQ13" i="18"/>
  <c r="BY13" i="18"/>
  <c r="BR14" i="18"/>
  <c r="BE23" i="18"/>
  <c r="BF23" i="18" s="1"/>
  <c r="BG23" i="18" s="1"/>
  <c r="BH23" i="18" s="1"/>
  <c r="AW17" i="18"/>
  <c r="AX17" i="18" s="1"/>
  <c r="AY17" i="18" s="1"/>
  <c r="AZ17" i="18" s="1"/>
  <c r="BA17" i="18" s="1"/>
  <c r="BB17" i="18" s="1"/>
  <c r="BC17" i="18" s="1"/>
  <c r="BD17" i="18" s="1"/>
  <c r="BE17" i="18" s="1"/>
  <c r="BF17" i="18" s="1"/>
  <c r="BG17" i="18" s="1"/>
  <c r="BH17" i="18" s="1"/>
  <c r="BI17" i="18" s="1"/>
  <c r="BS13" i="18"/>
  <c r="BT14" i="18"/>
  <c r="AW16" i="18"/>
  <c r="AX16" i="18" s="1"/>
  <c r="AY16" i="18" s="1"/>
  <c r="AZ16" i="18" s="1"/>
  <c r="BA16" i="18" s="1"/>
  <c r="BB16" i="18" s="1"/>
  <c r="BC16" i="18" s="1"/>
  <c r="BD16" i="18" s="1"/>
  <c r="BE16" i="18" s="1"/>
  <c r="BF16" i="18" s="1"/>
  <c r="BG16" i="18" s="1"/>
  <c r="BH16" i="18" s="1"/>
  <c r="BI16" i="18" s="1"/>
  <c r="AP23" i="18"/>
  <c r="AB178" i="28" s="1"/>
  <c r="AS25" i="18"/>
  <c r="AT25" i="18" s="1"/>
  <c r="AU25" i="18" s="1"/>
  <c r="AV25" i="18" s="1"/>
  <c r="AW25" i="18" s="1"/>
  <c r="AX25" i="18" s="1"/>
  <c r="AY25" i="18" s="1"/>
  <c r="AZ25" i="18" s="1"/>
  <c r="BA25" i="18" s="1"/>
  <c r="BB25" i="18" s="1"/>
  <c r="BC25" i="18" s="1"/>
  <c r="BD25" i="18" s="1"/>
  <c r="BE25" i="18" s="1"/>
  <c r="BF25" i="18" s="1"/>
  <c r="BG25" i="18" s="1"/>
  <c r="BH25" i="18" s="1"/>
  <c r="BI25" i="18" s="1"/>
  <c r="AW15" i="18"/>
  <c r="AX15" i="18" s="1"/>
  <c r="AY15" i="18" s="1"/>
  <c r="AZ15" i="18" s="1"/>
  <c r="BA15" i="18" s="1"/>
  <c r="BB15" i="18" s="1"/>
  <c r="BC15" i="18" s="1"/>
  <c r="BD15" i="18" s="1"/>
  <c r="BE15" i="18" s="1"/>
  <c r="BF15" i="18" s="1"/>
  <c r="BG15" i="18" s="1"/>
  <c r="BH15" i="18" s="1"/>
  <c r="BI15" i="18" s="1"/>
  <c r="AU26" i="18"/>
  <c r="AV26" i="18" s="1"/>
  <c r="AW26" i="18" s="1"/>
  <c r="AX26" i="18" s="1"/>
  <c r="AY26" i="18" s="1"/>
  <c r="AZ26" i="18" s="1"/>
  <c r="BA26" i="18" s="1"/>
  <c r="BB26" i="18" s="1"/>
  <c r="BC26" i="18" s="1"/>
  <c r="BD26" i="18" s="1"/>
  <c r="BE26" i="18" s="1"/>
  <c r="BF26" i="18" s="1"/>
  <c r="BG26" i="18" s="1"/>
  <c r="BH26" i="18" s="1"/>
  <c r="BI26" i="18" s="1"/>
  <c r="BV14" i="18"/>
  <c r="AS16" i="17"/>
  <c r="AT16" i="17" s="1"/>
  <c r="AU16" i="17" s="1"/>
  <c r="AV16" i="17" s="1"/>
  <c r="AW16" i="17" s="1"/>
  <c r="AX16" i="17" s="1"/>
  <c r="AY16" i="17" s="1"/>
  <c r="AZ16" i="17" s="1"/>
  <c r="BA16" i="17" s="1"/>
  <c r="BB16" i="17" s="1"/>
  <c r="BC16" i="17" s="1"/>
  <c r="BD16" i="17" s="1"/>
  <c r="BE16" i="17" s="1"/>
  <c r="BF16" i="17" s="1"/>
  <c r="BG16" i="17" s="1"/>
  <c r="BH16" i="17" s="1"/>
  <c r="BI16" i="17" s="1"/>
  <c r="BW5" i="17"/>
  <c r="AP8" i="17"/>
  <c r="AP14" i="17"/>
  <c r="AW14" i="17"/>
  <c r="AX14" i="17" s="1"/>
  <c r="AY14" i="17" s="1"/>
  <c r="AZ14" i="17" s="1"/>
  <c r="BA14" i="17" s="1"/>
  <c r="BB14" i="17" s="1"/>
  <c r="BC14" i="17" s="1"/>
  <c r="BD14" i="17" s="1"/>
  <c r="BE14" i="17" s="1"/>
  <c r="BF14" i="17" s="1"/>
  <c r="BG14" i="17" s="1"/>
  <c r="BH14" i="17" s="1"/>
  <c r="BI14" i="17" s="1"/>
  <c r="AU25" i="17"/>
  <c r="AV25" i="17" s="1"/>
  <c r="AW25" i="17" s="1"/>
  <c r="AX25" i="17" s="1"/>
  <c r="AY25" i="17" s="1"/>
  <c r="AZ25" i="17" s="1"/>
  <c r="BA25" i="17" s="1"/>
  <c r="BB25" i="17" s="1"/>
  <c r="BC25" i="17" s="1"/>
  <c r="BD25" i="17" s="1"/>
  <c r="BE25" i="17" s="1"/>
  <c r="BF25" i="17" s="1"/>
  <c r="BG25" i="17" s="1"/>
  <c r="BH25" i="17" s="1"/>
  <c r="BI25" i="17" s="1"/>
  <c r="AP4" i="17"/>
  <c r="AP5" i="17"/>
  <c r="BV5" i="17"/>
  <c r="AP7" i="17"/>
  <c r="AJ13" i="17"/>
  <c r="BV14" i="17"/>
  <c r="BY14" i="17"/>
  <c r="BQ14" i="17"/>
  <c r="B10" i="17"/>
  <c r="BS5" i="17"/>
  <c r="BY5" i="17"/>
  <c r="BQ5" i="17"/>
  <c r="CE5" i="17"/>
  <c r="AP6" i="17"/>
  <c r="BO14" i="17"/>
  <c r="AY4" i="17"/>
  <c r="AZ4" i="17" s="1"/>
  <c r="BP4" i="17"/>
  <c r="BX4" i="17"/>
  <c r="AY5" i="17"/>
  <c r="AZ5" i="17" s="1"/>
  <c r="BG5" i="17"/>
  <c r="BH5" i="17" s="1"/>
  <c r="BI5" i="17" s="1"/>
  <c r="BP5" i="17"/>
  <c r="BX5" i="17"/>
  <c r="AY6" i="17"/>
  <c r="AZ6" i="17" s="1"/>
  <c r="BA6" i="17" s="1"/>
  <c r="BB6" i="17" s="1"/>
  <c r="BC6" i="17" s="1"/>
  <c r="BD6" i="17" s="1"/>
  <c r="BE6" i="17" s="1"/>
  <c r="BF6" i="17" s="1"/>
  <c r="BG6" i="17" s="1"/>
  <c r="BH6" i="17" s="1"/>
  <c r="BI6" i="17" s="1"/>
  <c r="AY7" i="17"/>
  <c r="AZ7" i="17" s="1"/>
  <c r="AY8" i="17"/>
  <c r="AZ8" i="17" s="1"/>
  <c r="BA8" i="17" s="1"/>
  <c r="BB8" i="17" s="1"/>
  <c r="BC8" i="17" s="1"/>
  <c r="BD8" i="17" s="1"/>
  <c r="BE8" i="17" s="1"/>
  <c r="BF8" i="17" s="1"/>
  <c r="BG8" i="17" s="1"/>
  <c r="BH8" i="17" s="1"/>
  <c r="BI8" i="17" s="1"/>
  <c r="BO13" i="17"/>
  <c r="BW13" i="17"/>
  <c r="BP14" i="17"/>
  <c r="BX14" i="17"/>
  <c r="B19" i="17"/>
  <c r="AU23" i="17"/>
  <c r="AV23" i="17" s="1"/>
  <c r="AW23" i="17" s="1"/>
  <c r="AX23" i="17" s="1"/>
  <c r="AY23" i="17" s="1"/>
  <c r="AZ23" i="17" s="1"/>
  <c r="BA23" i="17" s="1"/>
  <c r="BB23" i="17" s="1"/>
  <c r="BC23" i="17" s="1"/>
  <c r="BD23" i="17" s="1"/>
  <c r="BE23" i="17" s="1"/>
  <c r="BF23" i="17" s="1"/>
  <c r="BG23" i="17" s="1"/>
  <c r="BH23" i="17" s="1"/>
  <c r="BI23" i="17" s="1"/>
  <c r="BP13" i="17"/>
  <c r="BX13" i="17"/>
  <c r="AU22" i="17"/>
  <c r="AV22" i="17" s="1"/>
  <c r="AW22" i="17" s="1"/>
  <c r="AX22" i="17" s="1"/>
  <c r="AY22" i="17" s="1"/>
  <c r="AZ22" i="17" s="1"/>
  <c r="BA22" i="17" s="1"/>
  <c r="BB22" i="17" s="1"/>
  <c r="BC22" i="17" s="1"/>
  <c r="BD22" i="17" s="1"/>
  <c r="AP26" i="17"/>
  <c r="AB166" i="28" s="1"/>
  <c r="BA4" i="17"/>
  <c r="BB4" i="17" s="1"/>
  <c r="BC4" i="17" s="1"/>
  <c r="BD4" i="17" s="1"/>
  <c r="BE4" i="17" s="1"/>
  <c r="BF4" i="17" s="1"/>
  <c r="BG4" i="17" s="1"/>
  <c r="BH4" i="17" s="1"/>
  <c r="BI4" i="17" s="1"/>
  <c r="BR4" i="17"/>
  <c r="BA5" i="17"/>
  <c r="BB5" i="17" s="1"/>
  <c r="BC5" i="17" s="1"/>
  <c r="BD5" i="17" s="1"/>
  <c r="BE5" i="17" s="1"/>
  <c r="BF5" i="17" s="1"/>
  <c r="BR5" i="17"/>
  <c r="BA7" i="17"/>
  <c r="BB7" i="17" s="1"/>
  <c r="BC7" i="17" s="1"/>
  <c r="BD7" i="17" s="1"/>
  <c r="BE7" i="17" s="1"/>
  <c r="BF7" i="17" s="1"/>
  <c r="BG7" i="17" s="1"/>
  <c r="BH7" i="17" s="1"/>
  <c r="BI7" i="17" s="1"/>
  <c r="BQ13" i="17"/>
  <c r="BY13" i="17"/>
  <c r="BR14" i="17"/>
  <c r="AP25" i="17"/>
  <c r="AB165" i="28" s="1"/>
  <c r="BR13" i="17"/>
  <c r="BS14" i="17"/>
  <c r="BE22" i="17"/>
  <c r="BF22" i="17" s="1"/>
  <c r="BG22" i="17" s="1"/>
  <c r="BH22" i="17" s="1"/>
  <c r="BI22" i="17" s="1"/>
  <c r="AP24" i="17"/>
  <c r="AB164" i="28" s="1"/>
  <c r="BT4" i="17"/>
  <c r="BT5" i="17"/>
  <c r="BS13" i="17"/>
  <c r="BT14" i="17"/>
  <c r="AP23" i="17"/>
  <c r="AB163" i="28" s="1"/>
  <c r="BU4" i="17"/>
  <c r="BU5" i="17"/>
  <c r="BT13" i="17"/>
  <c r="BU14" i="17"/>
  <c r="AW15" i="17"/>
  <c r="AX15" i="17" s="1"/>
  <c r="AY15" i="17" s="1"/>
  <c r="AZ15" i="17" s="1"/>
  <c r="BA15" i="17" s="1"/>
  <c r="BB15" i="17" s="1"/>
  <c r="BC15" i="17" s="1"/>
  <c r="BD15" i="17" s="1"/>
  <c r="BE15" i="17" s="1"/>
  <c r="BF15" i="17" s="1"/>
  <c r="BG15" i="17" s="1"/>
  <c r="BH15" i="17" s="1"/>
  <c r="BI15" i="17" s="1"/>
  <c r="AP22" i="17"/>
  <c r="AB162" i="28" s="1"/>
  <c r="AU26" i="17"/>
  <c r="AV26" i="17" s="1"/>
  <c r="AW26" i="17" s="1"/>
  <c r="AX26" i="17" s="1"/>
  <c r="AY26" i="17" s="1"/>
  <c r="AZ26" i="17" s="1"/>
  <c r="BA26" i="17" s="1"/>
  <c r="BB26" i="17" s="1"/>
  <c r="BC26" i="17" s="1"/>
  <c r="BU13" i="17"/>
  <c r="AP4" i="16"/>
  <c r="AP6" i="16"/>
  <c r="AW14" i="16"/>
  <c r="AX14" i="16" s="1"/>
  <c r="AY14" i="16" s="1"/>
  <c r="AZ14" i="16" s="1"/>
  <c r="BA14" i="16" s="1"/>
  <c r="BB14" i="16" s="1"/>
  <c r="BC14" i="16" s="1"/>
  <c r="BD14" i="16" s="1"/>
  <c r="BE14" i="16" s="1"/>
  <c r="BC25" i="16"/>
  <c r="BD25" i="16" s="1"/>
  <c r="BO5" i="16"/>
  <c r="AU13" i="16"/>
  <c r="AV13" i="16" s="1"/>
  <c r="AW13" i="16" s="1"/>
  <c r="AX13" i="16" s="1"/>
  <c r="AY13" i="16" s="1"/>
  <c r="AZ13" i="16" s="1"/>
  <c r="BA13" i="16" s="1"/>
  <c r="BB13" i="16" s="1"/>
  <c r="BC13" i="16" s="1"/>
  <c r="BD13" i="16" s="1"/>
  <c r="BE13" i="16" s="1"/>
  <c r="BF13" i="16" s="1"/>
  <c r="BG13" i="16" s="1"/>
  <c r="BH13" i="16" s="1"/>
  <c r="BI13" i="16" s="1"/>
  <c r="AJ13" i="16"/>
  <c r="AP5" i="16"/>
  <c r="BV5" i="16"/>
  <c r="BU5" i="16"/>
  <c r="B10" i="16"/>
  <c r="BS5" i="16"/>
  <c r="BR5" i="16"/>
  <c r="BY5" i="16"/>
  <c r="BQ5" i="16"/>
  <c r="BT5" i="16"/>
  <c r="AP8" i="16"/>
  <c r="AP7" i="16"/>
  <c r="AP14" i="16"/>
  <c r="AU17" i="16"/>
  <c r="AV17" i="16" s="1"/>
  <c r="AW17" i="16" s="1"/>
  <c r="AX17" i="16" s="1"/>
  <c r="AY17" i="16" s="1"/>
  <c r="AZ17" i="16" s="1"/>
  <c r="BA17" i="16" s="1"/>
  <c r="BB17" i="16" s="1"/>
  <c r="BC17" i="16" s="1"/>
  <c r="BD17" i="16" s="1"/>
  <c r="BE17" i="16" s="1"/>
  <c r="BF17" i="16" s="1"/>
  <c r="BG17" i="16" s="1"/>
  <c r="BH17" i="16" s="1"/>
  <c r="BI17" i="16" s="1"/>
  <c r="AY4" i="16"/>
  <c r="AZ4" i="16" s="1"/>
  <c r="BP4" i="16"/>
  <c r="BX4" i="16"/>
  <c r="AY5" i="16"/>
  <c r="AZ5" i="16" s="1"/>
  <c r="BP5" i="16"/>
  <c r="BX5" i="16"/>
  <c r="AY6" i="16"/>
  <c r="AZ6" i="16" s="1"/>
  <c r="AY7" i="16"/>
  <c r="AZ7" i="16" s="1"/>
  <c r="BA7" i="16" s="1"/>
  <c r="BB7" i="16" s="1"/>
  <c r="BC7" i="16" s="1"/>
  <c r="BD7" i="16" s="1"/>
  <c r="BE7" i="16" s="1"/>
  <c r="BF7" i="16" s="1"/>
  <c r="BG7" i="16" s="1"/>
  <c r="BH7" i="16" s="1"/>
  <c r="BI7" i="16" s="1"/>
  <c r="AY8" i="16"/>
  <c r="AZ8" i="16" s="1"/>
  <c r="BA8" i="16" s="1"/>
  <c r="BB8" i="16" s="1"/>
  <c r="BC8" i="16" s="1"/>
  <c r="BD8" i="16" s="1"/>
  <c r="BE8" i="16" s="1"/>
  <c r="BF8" i="16" s="1"/>
  <c r="BG8" i="16" s="1"/>
  <c r="BH8" i="16" s="1"/>
  <c r="BI8" i="16" s="1"/>
  <c r="BO13" i="16"/>
  <c r="BW13" i="16"/>
  <c r="BP14" i="16"/>
  <c r="BX14" i="16"/>
  <c r="B19" i="16"/>
  <c r="BE25" i="16"/>
  <c r="BF25" i="16" s="1"/>
  <c r="BG25" i="16" s="1"/>
  <c r="BH25" i="16" s="1"/>
  <c r="BI25" i="16" s="1"/>
  <c r="BP13" i="16"/>
  <c r="BX13" i="16"/>
  <c r="BQ14" i="16"/>
  <c r="BY14" i="16"/>
  <c r="AU22" i="16"/>
  <c r="AV22" i="16" s="1"/>
  <c r="AW22" i="16" s="1"/>
  <c r="AX22" i="16" s="1"/>
  <c r="AY22" i="16" s="1"/>
  <c r="AZ22" i="16" s="1"/>
  <c r="BA22" i="16" s="1"/>
  <c r="BB22" i="16" s="1"/>
  <c r="BC22" i="16" s="1"/>
  <c r="BD22" i="16" s="1"/>
  <c r="BE22" i="16" s="1"/>
  <c r="BF22" i="16" s="1"/>
  <c r="BG22" i="16" s="1"/>
  <c r="BH22" i="16" s="1"/>
  <c r="BI22" i="16" s="1"/>
  <c r="BE24" i="16"/>
  <c r="BF24" i="16" s="1"/>
  <c r="BG24" i="16" s="1"/>
  <c r="BH24" i="16" s="1"/>
  <c r="BI24" i="16" s="1"/>
  <c r="BA4" i="16"/>
  <c r="BB4" i="16" s="1"/>
  <c r="BC4" i="16" s="1"/>
  <c r="BD4" i="16" s="1"/>
  <c r="BE4" i="16" s="1"/>
  <c r="BF4" i="16" s="1"/>
  <c r="BG4" i="16" s="1"/>
  <c r="BH4" i="16" s="1"/>
  <c r="BI4" i="16" s="1"/>
  <c r="BA5" i="16"/>
  <c r="BB5" i="16" s="1"/>
  <c r="BC5" i="16" s="1"/>
  <c r="BD5" i="16" s="1"/>
  <c r="BE5" i="16" s="1"/>
  <c r="BF5" i="16" s="1"/>
  <c r="BG5" i="16" s="1"/>
  <c r="BH5" i="16" s="1"/>
  <c r="BI5" i="16" s="1"/>
  <c r="BA6" i="16"/>
  <c r="BB6" i="16" s="1"/>
  <c r="BC6" i="16" s="1"/>
  <c r="BD6" i="16" s="1"/>
  <c r="BE6" i="16" s="1"/>
  <c r="BF6" i="16" s="1"/>
  <c r="BG6" i="16" s="1"/>
  <c r="BH6" i="16" s="1"/>
  <c r="BI6" i="16" s="1"/>
  <c r="BQ13" i="16"/>
  <c r="BY13" i="16"/>
  <c r="BR14" i="16"/>
  <c r="AP25" i="16"/>
  <c r="AB150" i="28" s="1"/>
  <c r="BR13" i="16"/>
  <c r="BS14" i="16"/>
  <c r="AP24" i="16"/>
  <c r="AB149" i="28" s="1"/>
  <c r="BS13" i="16"/>
  <c r="BT14" i="16"/>
  <c r="AW16" i="16"/>
  <c r="AX16" i="16" s="1"/>
  <c r="AY16" i="16" s="1"/>
  <c r="AZ16" i="16" s="1"/>
  <c r="BA16" i="16" s="1"/>
  <c r="BB16" i="16" s="1"/>
  <c r="BC16" i="16" s="1"/>
  <c r="BD16" i="16" s="1"/>
  <c r="BE16" i="16" s="1"/>
  <c r="BF16" i="16" s="1"/>
  <c r="BG16" i="16" s="1"/>
  <c r="BH16" i="16" s="1"/>
  <c r="BI16" i="16" s="1"/>
  <c r="BT13" i="16"/>
  <c r="BU14" i="16"/>
  <c r="AW15" i="16"/>
  <c r="AX15" i="16" s="1"/>
  <c r="AY15" i="16" s="1"/>
  <c r="AZ15" i="16" s="1"/>
  <c r="BA15" i="16" s="1"/>
  <c r="BB15" i="16" s="1"/>
  <c r="BC15" i="16" s="1"/>
  <c r="BD15" i="16" s="1"/>
  <c r="BE15" i="16" s="1"/>
  <c r="BF15" i="16" s="1"/>
  <c r="BG15" i="16" s="1"/>
  <c r="BH15" i="16" s="1"/>
  <c r="BI15" i="16" s="1"/>
  <c r="AU26" i="16"/>
  <c r="AV26" i="16" s="1"/>
  <c r="AW26" i="16" s="1"/>
  <c r="AX26" i="16" s="1"/>
  <c r="AY26" i="16" s="1"/>
  <c r="AZ26" i="16" s="1"/>
  <c r="BA26" i="16" s="1"/>
  <c r="BB26" i="16" s="1"/>
  <c r="BC26" i="16" s="1"/>
  <c r="BD26" i="16" s="1"/>
  <c r="BE26" i="16" s="1"/>
  <c r="BF26" i="16" s="1"/>
  <c r="BG26" i="16" s="1"/>
  <c r="BH26" i="16" s="1"/>
  <c r="BI26" i="16" s="1"/>
  <c r="BU13" i="16"/>
  <c r="BV14" i="16"/>
  <c r="AP5" i="15"/>
  <c r="AU13" i="15"/>
  <c r="AV13" i="15" s="1"/>
  <c r="AW13" i="15" s="1"/>
  <c r="AX13" i="15" s="1"/>
  <c r="AY13" i="15" s="1"/>
  <c r="AZ13" i="15" s="1"/>
  <c r="BA13" i="15" s="1"/>
  <c r="BB13" i="15" s="1"/>
  <c r="BC13" i="15" s="1"/>
  <c r="BD13" i="15" s="1"/>
  <c r="BE13" i="15" s="1"/>
  <c r="BF13" i="15" s="1"/>
  <c r="BG13" i="15" s="1"/>
  <c r="BH13" i="15" s="1"/>
  <c r="BI13" i="15" s="1"/>
  <c r="AW14" i="15"/>
  <c r="AX14" i="15" s="1"/>
  <c r="AY14" i="15" s="1"/>
  <c r="AZ14" i="15" s="1"/>
  <c r="BA14" i="15" s="1"/>
  <c r="BB14" i="15" s="1"/>
  <c r="BC14" i="15" s="1"/>
  <c r="BD14" i="15" s="1"/>
  <c r="BE14" i="15" s="1"/>
  <c r="BF14" i="15" s="1"/>
  <c r="BG14" i="15" s="1"/>
  <c r="BH14" i="15" s="1"/>
  <c r="BI14" i="15" s="1"/>
  <c r="BC25" i="15"/>
  <c r="BD25" i="15" s="1"/>
  <c r="AP7" i="15"/>
  <c r="CE7" i="15"/>
  <c r="AU17" i="15"/>
  <c r="AV17" i="15" s="1"/>
  <c r="CE5" i="15"/>
  <c r="AP6" i="15"/>
  <c r="AP4" i="15"/>
  <c r="AY4" i="15"/>
  <c r="AZ4" i="15" s="1"/>
  <c r="BA4" i="15" s="1"/>
  <c r="BB4" i="15" s="1"/>
  <c r="BC4" i="15" s="1"/>
  <c r="BD4" i="15" s="1"/>
  <c r="BE4" i="15" s="1"/>
  <c r="BF4" i="15" s="1"/>
  <c r="BG4" i="15" s="1"/>
  <c r="BH4" i="15" s="1"/>
  <c r="BI4" i="15" s="1"/>
  <c r="BP4" i="15"/>
  <c r="BX4" i="15"/>
  <c r="AY5" i="15"/>
  <c r="AZ5" i="15" s="1"/>
  <c r="BP5" i="15"/>
  <c r="BX5" i="15"/>
  <c r="AY6" i="15"/>
  <c r="AZ6" i="15" s="1"/>
  <c r="AY7" i="15"/>
  <c r="AZ7" i="15" s="1"/>
  <c r="BA7" i="15" s="1"/>
  <c r="BB7" i="15" s="1"/>
  <c r="BC7" i="15" s="1"/>
  <c r="BD7" i="15" s="1"/>
  <c r="BE7" i="15" s="1"/>
  <c r="BF7" i="15" s="1"/>
  <c r="BG7" i="15" s="1"/>
  <c r="BH7" i="15" s="1"/>
  <c r="BI7" i="15" s="1"/>
  <c r="AP8" i="15"/>
  <c r="AY8" i="15"/>
  <c r="AZ8" i="15" s="1"/>
  <c r="BA8" i="15" s="1"/>
  <c r="BO13" i="15"/>
  <c r="BW13" i="15"/>
  <c r="AP14" i="15"/>
  <c r="BP14" i="15"/>
  <c r="BX14" i="15"/>
  <c r="B19" i="15"/>
  <c r="BE25" i="15"/>
  <c r="BF25" i="15" s="1"/>
  <c r="BG25" i="15" s="1"/>
  <c r="BH25" i="15" s="1"/>
  <c r="BI25" i="15" s="1"/>
  <c r="BQ5" i="15"/>
  <c r="BY5" i="15"/>
  <c r="BP13" i="15"/>
  <c r="BX13" i="15"/>
  <c r="BQ14" i="15"/>
  <c r="BY14" i="15"/>
  <c r="AU22" i="15"/>
  <c r="AV22" i="15" s="1"/>
  <c r="AW22" i="15" s="1"/>
  <c r="AX22" i="15" s="1"/>
  <c r="AY22" i="15" s="1"/>
  <c r="AZ22" i="15" s="1"/>
  <c r="BA22" i="15" s="1"/>
  <c r="BB22" i="15" s="1"/>
  <c r="BC22" i="15"/>
  <c r="BD22" i="15" s="1"/>
  <c r="AP26" i="15"/>
  <c r="AB136" i="28" s="1"/>
  <c r="BA5" i="15"/>
  <c r="BB5" i="15" s="1"/>
  <c r="BC5" i="15" s="1"/>
  <c r="BD5" i="15" s="1"/>
  <c r="BE5" i="15" s="1"/>
  <c r="BF5" i="15" s="1"/>
  <c r="BG5" i="15" s="1"/>
  <c r="BH5" i="15" s="1"/>
  <c r="BI5" i="15" s="1"/>
  <c r="BR5" i="15"/>
  <c r="BA6" i="15"/>
  <c r="BB6" i="15" s="1"/>
  <c r="BC6" i="15" s="1"/>
  <c r="BD6" i="15" s="1"/>
  <c r="BE6" i="15" s="1"/>
  <c r="BF6" i="15" s="1"/>
  <c r="BG6" i="15" s="1"/>
  <c r="BH6" i="15" s="1"/>
  <c r="BI6" i="15" s="1"/>
  <c r="BQ13" i="15"/>
  <c r="BY13" i="15"/>
  <c r="BR14" i="15"/>
  <c r="AP25" i="15"/>
  <c r="AB135" i="28" s="1"/>
  <c r="BS5" i="15"/>
  <c r="BS14" i="15"/>
  <c r="AW17" i="15"/>
  <c r="AX17" i="15" s="1"/>
  <c r="AY17" i="15" s="1"/>
  <c r="AZ17" i="15" s="1"/>
  <c r="BA17" i="15" s="1"/>
  <c r="BB17" i="15" s="1"/>
  <c r="BC17" i="15" s="1"/>
  <c r="BD17" i="15" s="1"/>
  <c r="BE17" i="15" s="1"/>
  <c r="BF17" i="15" s="1"/>
  <c r="BG17" i="15" s="1"/>
  <c r="BH17" i="15" s="1"/>
  <c r="BI17" i="15" s="1"/>
  <c r="BE22" i="15"/>
  <c r="BF22" i="15" s="1"/>
  <c r="BG22" i="15" s="1"/>
  <c r="BH22" i="15" s="1"/>
  <c r="BI22" i="15" s="1"/>
  <c r="AP24" i="15"/>
  <c r="AB134" i="28" s="1"/>
  <c r="BW14" i="15"/>
  <c r="BT4" i="15"/>
  <c r="BT5" i="15"/>
  <c r="B10" i="15"/>
  <c r="BS13" i="15"/>
  <c r="BT14" i="15"/>
  <c r="AW16" i="15"/>
  <c r="AX16" i="15" s="1"/>
  <c r="AY16" i="15" s="1"/>
  <c r="AZ16" i="15" s="1"/>
  <c r="BA16" i="15" s="1"/>
  <c r="BB16" i="15" s="1"/>
  <c r="BC16" i="15" s="1"/>
  <c r="BD16" i="15" s="1"/>
  <c r="BE16" i="15" s="1"/>
  <c r="BF16" i="15" s="1"/>
  <c r="BG16" i="15" s="1"/>
  <c r="BH16" i="15" s="1"/>
  <c r="BI16" i="15" s="1"/>
  <c r="AP23" i="15"/>
  <c r="AB133" i="28" s="1"/>
  <c r="BT13" i="15"/>
  <c r="BU14" i="15"/>
  <c r="AW15" i="15"/>
  <c r="AX15" i="15" s="1"/>
  <c r="AY15" i="15" s="1"/>
  <c r="AZ15" i="15" s="1"/>
  <c r="BA15" i="15" s="1"/>
  <c r="BB15" i="15" s="1"/>
  <c r="BC15" i="15" s="1"/>
  <c r="BD15" i="15" s="1"/>
  <c r="BE15" i="15" s="1"/>
  <c r="BF15" i="15" s="1"/>
  <c r="BG15" i="15" s="1"/>
  <c r="BH15" i="15" s="1"/>
  <c r="BI15" i="15" s="1"/>
  <c r="AP22" i="15"/>
  <c r="AB132" i="28" s="1"/>
  <c r="AU26" i="15"/>
  <c r="AV26" i="15" s="1"/>
  <c r="AW26" i="15" s="1"/>
  <c r="AX26" i="15" s="1"/>
  <c r="AY26" i="15" s="1"/>
  <c r="AZ26" i="15" s="1"/>
  <c r="BA26" i="15" s="1"/>
  <c r="BB26" i="15" s="1"/>
  <c r="BC26" i="15"/>
  <c r="BD26" i="15" s="1"/>
  <c r="BE26" i="15" s="1"/>
  <c r="BF26" i="15" s="1"/>
  <c r="BG26" i="15" s="1"/>
  <c r="BH26" i="15" s="1"/>
  <c r="BI26" i="15" s="1"/>
  <c r="BV5" i="15"/>
  <c r="BU13" i="15"/>
  <c r="AP5" i="14"/>
  <c r="AW14" i="14"/>
  <c r="AX14" i="14" s="1"/>
  <c r="AY14" i="14" s="1"/>
  <c r="AZ14" i="14" s="1"/>
  <c r="BA14" i="14" s="1"/>
  <c r="BB14" i="14" s="1"/>
  <c r="BC14" i="14" s="1"/>
  <c r="BD14" i="14" s="1"/>
  <c r="BE14" i="14" s="1"/>
  <c r="BC25" i="14"/>
  <c r="BD25" i="14" s="1"/>
  <c r="AP8" i="14"/>
  <c r="AU17" i="14"/>
  <c r="AV17" i="14" s="1"/>
  <c r="AW17" i="14" s="1"/>
  <c r="AX17" i="14" s="1"/>
  <c r="AY17" i="14" s="1"/>
  <c r="AZ17" i="14" s="1"/>
  <c r="BA17" i="14" s="1"/>
  <c r="BB17" i="14" s="1"/>
  <c r="BC17" i="14" s="1"/>
  <c r="BD17" i="14" s="1"/>
  <c r="BE17" i="14" s="1"/>
  <c r="BF17" i="14" s="1"/>
  <c r="BG17" i="14" s="1"/>
  <c r="BH17" i="14" s="1"/>
  <c r="BI17" i="14" s="1"/>
  <c r="BV5" i="14"/>
  <c r="AP4" i="14"/>
  <c r="AP7" i="14"/>
  <c r="AJ13" i="14"/>
  <c r="CE8" i="14"/>
  <c r="C10" i="14"/>
  <c r="D10" i="14" s="1"/>
  <c r="E10" i="14" s="1"/>
  <c r="F10" i="14" s="1"/>
  <c r="G10" i="14" s="1"/>
  <c r="H10" i="14" s="1"/>
  <c r="I10" i="14" s="1"/>
  <c r="J10" i="14" s="1"/>
  <c r="K10" i="14" s="1"/>
  <c r="L10" i="14" s="1"/>
  <c r="M10" i="14" s="1"/>
  <c r="N10" i="14" s="1"/>
  <c r="O10" i="14" s="1"/>
  <c r="P10" i="14" s="1"/>
  <c r="Q10" i="14" s="1"/>
  <c r="R10" i="14" s="1"/>
  <c r="S10" i="14" s="1"/>
  <c r="T10" i="14" s="1"/>
  <c r="U10" i="14" s="1"/>
  <c r="AP6" i="14"/>
  <c r="AP14" i="14"/>
  <c r="BO5" i="14"/>
  <c r="AY4" i="14"/>
  <c r="AZ4" i="14" s="1"/>
  <c r="BP4" i="14"/>
  <c r="BX4" i="14"/>
  <c r="AY5" i="14"/>
  <c r="AZ5" i="14" s="1"/>
  <c r="BP5" i="14"/>
  <c r="BX5" i="14"/>
  <c r="AY6" i="14"/>
  <c r="AZ6" i="14" s="1"/>
  <c r="AY7" i="14"/>
  <c r="AZ7" i="14" s="1"/>
  <c r="BX7" i="14"/>
  <c r="AY8" i="14"/>
  <c r="AZ8" i="14" s="1"/>
  <c r="BA8" i="14" s="1"/>
  <c r="BB8" i="14" s="1"/>
  <c r="BC8" i="14" s="1"/>
  <c r="BD8" i="14" s="1"/>
  <c r="BE8" i="14" s="1"/>
  <c r="BF8" i="14" s="1"/>
  <c r="BG8" i="14" s="1"/>
  <c r="BH8" i="14" s="1"/>
  <c r="BI8" i="14" s="1"/>
  <c r="BO13" i="14"/>
  <c r="BW13" i="14"/>
  <c r="BP14" i="14"/>
  <c r="BX14" i="14"/>
  <c r="B19" i="14"/>
  <c r="AU23" i="14"/>
  <c r="AV23" i="14" s="1"/>
  <c r="AW23" i="14" s="1"/>
  <c r="AX23" i="14" s="1"/>
  <c r="AY23" i="14" s="1"/>
  <c r="AZ23" i="14" s="1"/>
  <c r="BA23" i="14" s="1"/>
  <c r="BB23" i="14" s="1"/>
  <c r="BC23" i="14" s="1"/>
  <c r="BD23" i="14" s="1"/>
  <c r="BE23" i="14" s="1"/>
  <c r="BF23" i="14" s="1"/>
  <c r="BG23" i="14" s="1"/>
  <c r="BH23" i="14" s="1"/>
  <c r="BI23" i="14" s="1"/>
  <c r="BE25" i="14"/>
  <c r="BF25" i="14" s="1"/>
  <c r="BG25" i="14" s="1"/>
  <c r="BH25" i="14" s="1"/>
  <c r="BI25" i="14" s="1"/>
  <c r="BQ4" i="14"/>
  <c r="BY4" i="14"/>
  <c r="BQ5" i="14"/>
  <c r="BY5" i="14"/>
  <c r="BQ6" i="14"/>
  <c r="BQ7" i="14"/>
  <c r="BY7" i="14"/>
  <c r="BQ8" i="14"/>
  <c r="AP13" i="14"/>
  <c r="BP13" i="14"/>
  <c r="BX13" i="14"/>
  <c r="BQ14" i="14"/>
  <c r="BY14" i="14"/>
  <c r="AU22" i="14"/>
  <c r="AV22" i="14" s="1"/>
  <c r="AW22" i="14" s="1"/>
  <c r="AX22" i="14" s="1"/>
  <c r="AY22" i="14" s="1"/>
  <c r="AZ22" i="14" s="1"/>
  <c r="BA22" i="14" s="1"/>
  <c r="BB22" i="14" s="1"/>
  <c r="BC22" i="14"/>
  <c r="BD22" i="14" s="1"/>
  <c r="BE24" i="14"/>
  <c r="BF24" i="14" s="1"/>
  <c r="BG24" i="14" s="1"/>
  <c r="BH24" i="14" s="1"/>
  <c r="BI24" i="14" s="1"/>
  <c r="AP26" i="14"/>
  <c r="AB121" i="28" s="1"/>
  <c r="BA4" i="14"/>
  <c r="BB4" i="14" s="1"/>
  <c r="BC4" i="14" s="1"/>
  <c r="BD4" i="14" s="1"/>
  <c r="BE4" i="14" s="1"/>
  <c r="BF4" i="14" s="1"/>
  <c r="BG4" i="14" s="1"/>
  <c r="BH4" i="14" s="1"/>
  <c r="BI4" i="14" s="1"/>
  <c r="BR4" i="14"/>
  <c r="BA5" i="14"/>
  <c r="BB5" i="14" s="1"/>
  <c r="BC5" i="14" s="1"/>
  <c r="BD5" i="14" s="1"/>
  <c r="BE5" i="14" s="1"/>
  <c r="BF5" i="14" s="1"/>
  <c r="BG5" i="14" s="1"/>
  <c r="BH5" i="14" s="1"/>
  <c r="BI5" i="14" s="1"/>
  <c r="BR5" i="14"/>
  <c r="BA6" i="14"/>
  <c r="BB6" i="14" s="1"/>
  <c r="BC6" i="14" s="1"/>
  <c r="BD6" i="14" s="1"/>
  <c r="BE6" i="14" s="1"/>
  <c r="BF6" i="14" s="1"/>
  <c r="BG6" i="14" s="1"/>
  <c r="BH6" i="14" s="1"/>
  <c r="BI6" i="14" s="1"/>
  <c r="BR6" i="14"/>
  <c r="BA7" i="14"/>
  <c r="BB7" i="14" s="1"/>
  <c r="BC7" i="14" s="1"/>
  <c r="BD7" i="14" s="1"/>
  <c r="BE7" i="14" s="1"/>
  <c r="BF7" i="14" s="1"/>
  <c r="BG7" i="14" s="1"/>
  <c r="BH7" i="14" s="1"/>
  <c r="BI7" i="14" s="1"/>
  <c r="BR7" i="14"/>
  <c r="BR8" i="14"/>
  <c r="BQ13" i="14"/>
  <c r="BY13" i="14"/>
  <c r="BR14" i="14"/>
  <c r="AP25" i="14"/>
  <c r="AB120" i="28" s="1"/>
  <c r="BS4" i="14"/>
  <c r="BS5" i="14"/>
  <c r="BS6" i="14"/>
  <c r="BS7" i="14"/>
  <c r="BS8" i="14"/>
  <c r="BR13" i="14"/>
  <c r="BS14" i="14"/>
  <c r="BE22" i="14"/>
  <c r="BF22" i="14" s="1"/>
  <c r="BG22" i="14" s="1"/>
  <c r="BH22" i="14" s="1"/>
  <c r="BI22" i="14" s="1"/>
  <c r="AP24" i="14"/>
  <c r="AB119" i="28" s="1"/>
  <c r="BT4" i="14"/>
  <c r="BT5" i="14"/>
  <c r="BT6" i="14"/>
  <c r="BT7" i="14"/>
  <c r="BT8" i="14"/>
  <c r="BS13" i="14"/>
  <c r="BT14" i="14"/>
  <c r="AW16" i="14"/>
  <c r="AX16" i="14" s="1"/>
  <c r="AY16" i="14" s="1"/>
  <c r="AZ16" i="14" s="1"/>
  <c r="BA16" i="14" s="1"/>
  <c r="BB16" i="14" s="1"/>
  <c r="BC16" i="14" s="1"/>
  <c r="BD16" i="14" s="1"/>
  <c r="BE16" i="14" s="1"/>
  <c r="BF16" i="14" s="1"/>
  <c r="BG16" i="14" s="1"/>
  <c r="BH16" i="14" s="1"/>
  <c r="BI16" i="14" s="1"/>
  <c r="AP23" i="14"/>
  <c r="AB118" i="28" s="1"/>
  <c r="BU5" i="14"/>
  <c r="BU6" i="14"/>
  <c r="BU7" i="14"/>
  <c r="BU8" i="14"/>
  <c r="BT13" i="14"/>
  <c r="BU14" i="14"/>
  <c r="AW15" i="14"/>
  <c r="AX15" i="14" s="1"/>
  <c r="AY15" i="14" s="1"/>
  <c r="AZ15" i="14" s="1"/>
  <c r="BA15" i="14" s="1"/>
  <c r="BB15" i="14" s="1"/>
  <c r="BC15" i="14" s="1"/>
  <c r="BD15" i="14" s="1"/>
  <c r="BE15" i="14" s="1"/>
  <c r="BF15" i="14" s="1"/>
  <c r="BG15" i="14" s="1"/>
  <c r="BH15" i="14" s="1"/>
  <c r="BI15" i="14" s="1"/>
  <c r="AP22" i="14"/>
  <c r="AB117" i="28" s="1"/>
  <c r="AP4" i="13"/>
  <c r="BV5" i="13"/>
  <c r="BS5" i="13"/>
  <c r="B10" i="13"/>
  <c r="BR5" i="13"/>
  <c r="BY5" i="13"/>
  <c r="BQ5" i="13"/>
  <c r="AP8" i="13"/>
  <c r="AP6" i="13"/>
  <c r="AP7" i="13"/>
  <c r="BE14" i="13"/>
  <c r="BF14" i="13" s="1"/>
  <c r="BG14" i="13" s="1"/>
  <c r="BH14" i="13" s="1"/>
  <c r="BI14" i="13" s="1"/>
  <c r="CE4" i="13"/>
  <c r="AP5" i="13"/>
  <c r="BO5" i="13"/>
  <c r="AP14" i="13"/>
  <c r="BU5" i="13"/>
  <c r="BW5" i="13"/>
  <c r="AU13" i="13"/>
  <c r="AV13" i="13" s="1"/>
  <c r="AW13" i="13" s="1"/>
  <c r="AX13" i="13" s="1"/>
  <c r="AY13" i="13" s="1"/>
  <c r="AZ13" i="13" s="1"/>
  <c r="BA13" i="13" s="1"/>
  <c r="BB13" i="13" s="1"/>
  <c r="BC13" i="13" s="1"/>
  <c r="BD13" i="13" s="1"/>
  <c r="BE13" i="13" s="1"/>
  <c r="BF13" i="13" s="1"/>
  <c r="BG13" i="13" s="1"/>
  <c r="BH13" i="13" s="1"/>
  <c r="BI13" i="13" s="1"/>
  <c r="AY4" i="13"/>
  <c r="AZ4" i="13" s="1"/>
  <c r="BP4" i="13"/>
  <c r="BX4" i="13"/>
  <c r="AY5" i="13"/>
  <c r="AZ5" i="13" s="1"/>
  <c r="BP5" i="13"/>
  <c r="BX5" i="13"/>
  <c r="AY6" i="13"/>
  <c r="AZ6" i="13" s="1"/>
  <c r="BA6" i="13" s="1"/>
  <c r="BB6" i="13" s="1"/>
  <c r="BC6" i="13" s="1"/>
  <c r="BD6" i="13" s="1"/>
  <c r="BE6" i="13" s="1"/>
  <c r="BF6" i="13" s="1"/>
  <c r="BG6" i="13" s="1"/>
  <c r="BH6" i="13" s="1"/>
  <c r="BI6" i="13" s="1"/>
  <c r="AY7" i="13"/>
  <c r="AZ7" i="13" s="1"/>
  <c r="AY8" i="13"/>
  <c r="AZ8" i="13" s="1"/>
  <c r="BA8" i="13" s="1"/>
  <c r="BB8" i="13" s="1"/>
  <c r="BC8" i="13" s="1"/>
  <c r="BD8" i="13" s="1"/>
  <c r="BE8" i="13" s="1"/>
  <c r="BF8" i="13" s="1"/>
  <c r="BG8" i="13" s="1"/>
  <c r="BH8" i="13" s="1"/>
  <c r="BI8" i="13" s="1"/>
  <c r="BO13" i="13"/>
  <c r="BW13" i="13"/>
  <c r="BP14" i="13"/>
  <c r="BX14" i="13"/>
  <c r="B19" i="13"/>
  <c r="BP13" i="13"/>
  <c r="BX13" i="13"/>
  <c r="BQ14" i="13"/>
  <c r="BY14" i="13"/>
  <c r="AU22" i="13"/>
  <c r="AV22" i="13" s="1"/>
  <c r="AW22" i="13" s="1"/>
  <c r="AX22" i="13" s="1"/>
  <c r="AY22" i="13" s="1"/>
  <c r="AZ22" i="13" s="1"/>
  <c r="BA22" i="13" s="1"/>
  <c r="BB22" i="13" s="1"/>
  <c r="BC22" i="13" s="1"/>
  <c r="BD22" i="13" s="1"/>
  <c r="BE22" i="13" s="1"/>
  <c r="BF22" i="13" s="1"/>
  <c r="BG22" i="13" s="1"/>
  <c r="BH22" i="13" s="1"/>
  <c r="BI22" i="13" s="1"/>
  <c r="AP26" i="13"/>
  <c r="AB106" i="28" s="1"/>
  <c r="BA4" i="13"/>
  <c r="BB4" i="13" s="1"/>
  <c r="BC4" i="13" s="1"/>
  <c r="BD4" i="13" s="1"/>
  <c r="BE4" i="13" s="1"/>
  <c r="BF4" i="13" s="1"/>
  <c r="BG4" i="13" s="1"/>
  <c r="BH4" i="13" s="1"/>
  <c r="BI4" i="13" s="1"/>
  <c r="BA5" i="13"/>
  <c r="BB5" i="13" s="1"/>
  <c r="BC5" i="13" s="1"/>
  <c r="BD5" i="13" s="1"/>
  <c r="BE5" i="13" s="1"/>
  <c r="BF5" i="13" s="1"/>
  <c r="BG5" i="13" s="1"/>
  <c r="BH5" i="13" s="1"/>
  <c r="BI5" i="13" s="1"/>
  <c r="BA7" i="13"/>
  <c r="BB7" i="13" s="1"/>
  <c r="BC7" i="13" s="1"/>
  <c r="BD7" i="13" s="1"/>
  <c r="BE7" i="13" s="1"/>
  <c r="BF7" i="13" s="1"/>
  <c r="BG7" i="13" s="1"/>
  <c r="BH7" i="13" s="1"/>
  <c r="BI7" i="13" s="1"/>
  <c r="BQ13" i="13"/>
  <c r="BY13" i="13"/>
  <c r="BR14" i="13"/>
  <c r="BS14" i="13"/>
  <c r="AW17" i="13"/>
  <c r="AX17" i="13" s="1"/>
  <c r="AY17" i="13" s="1"/>
  <c r="AZ17" i="13" s="1"/>
  <c r="BA17" i="13" s="1"/>
  <c r="BB17" i="13" s="1"/>
  <c r="BC17" i="13" s="1"/>
  <c r="BD17" i="13" s="1"/>
  <c r="BE17" i="13" s="1"/>
  <c r="BF17" i="13" s="1"/>
  <c r="BG17" i="13" s="1"/>
  <c r="BH17" i="13" s="1"/>
  <c r="BI17" i="13" s="1"/>
  <c r="AP24" i="13"/>
  <c r="AB104" i="28" s="1"/>
  <c r="BT4" i="13"/>
  <c r="BT5" i="13"/>
  <c r="BS13" i="13"/>
  <c r="BT14" i="13"/>
  <c r="AW16" i="13"/>
  <c r="AX16" i="13" s="1"/>
  <c r="AY16" i="13" s="1"/>
  <c r="AZ16" i="13" s="1"/>
  <c r="BA16" i="13" s="1"/>
  <c r="BB16" i="13" s="1"/>
  <c r="BC16" i="13" s="1"/>
  <c r="BD16" i="13" s="1"/>
  <c r="BE16" i="13" s="1"/>
  <c r="BF16" i="13" s="1"/>
  <c r="BG16" i="13" s="1"/>
  <c r="BH16" i="13" s="1"/>
  <c r="BI16" i="13" s="1"/>
  <c r="BT13" i="13"/>
  <c r="BU14" i="13"/>
  <c r="AW15" i="13"/>
  <c r="AX15" i="13" s="1"/>
  <c r="AY15" i="13" s="1"/>
  <c r="AZ15" i="13" s="1"/>
  <c r="BA15" i="13" s="1"/>
  <c r="BB15" i="13" s="1"/>
  <c r="BC15" i="13" s="1"/>
  <c r="BD15" i="13" s="1"/>
  <c r="BE15" i="13" s="1"/>
  <c r="BF15" i="13" s="1"/>
  <c r="BG15" i="13" s="1"/>
  <c r="BH15" i="13" s="1"/>
  <c r="BI15" i="13" s="1"/>
  <c r="AP22" i="13"/>
  <c r="AB102" i="28" s="1"/>
  <c r="AU26" i="13"/>
  <c r="AV26" i="13" s="1"/>
  <c r="AW26" i="13" s="1"/>
  <c r="AX26" i="13" s="1"/>
  <c r="AY26" i="13" s="1"/>
  <c r="AZ26" i="13" s="1"/>
  <c r="BA26" i="13" s="1"/>
  <c r="BB26" i="13" s="1"/>
  <c r="BC26" i="13" s="1"/>
  <c r="BD26" i="13" s="1"/>
  <c r="BE26" i="13" s="1"/>
  <c r="BF26" i="13" s="1"/>
  <c r="BG26" i="13" s="1"/>
  <c r="BH26" i="13" s="1"/>
  <c r="BI26" i="13" s="1"/>
  <c r="BV14" i="13"/>
  <c r="BW5" i="12"/>
  <c r="AP8" i="12"/>
  <c r="BO14" i="12"/>
  <c r="AW14" i="12"/>
  <c r="AX14" i="12" s="1"/>
  <c r="AY14" i="12" s="1"/>
  <c r="AZ14" i="12" s="1"/>
  <c r="BA14" i="12" s="1"/>
  <c r="BB14" i="12" s="1"/>
  <c r="BC14" i="12" s="1"/>
  <c r="BD14" i="12" s="1"/>
  <c r="BE14" i="12" s="1"/>
  <c r="BF14" i="12" s="1"/>
  <c r="BG14" i="12" s="1"/>
  <c r="BH14" i="12" s="1"/>
  <c r="BI14" i="12" s="1"/>
  <c r="BU5" i="12"/>
  <c r="AP14" i="12"/>
  <c r="AP4" i="12"/>
  <c r="AP7" i="12"/>
  <c r="BV14" i="12"/>
  <c r="BR14" i="12"/>
  <c r="AP5" i="12"/>
  <c r="BV5" i="12"/>
  <c r="B10" i="12"/>
  <c r="BS5" i="12"/>
  <c r="BR5" i="12"/>
  <c r="CE5" i="12"/>
  <c r="AP6" i="12"/>
  <c r="BO5" i="12"/>
  <c r="AY4" i="12"/>
  <c r="AZ4" i="12" s="1"/>
  <c r="BP4" i="12"/>
  <c r="BX4" i="12"/>
  <c r="AY5" i="12"/>
  <c r="AZ5" i="12" s="1"/>
  <c r="BA5" i="12" s="1"/>
  <c r="BB5" i="12" s="1"/>
  <c r="BC5" i="12" s="1"/>
  <c r="BD5" i="12" s="1"/>
  <c r="BE5" i="12" s="1"/>
  <c r="BF5" i="12" s="1"/>
  <c r="BG5" i="12" s="1"/>
  <c r="BH5" i="12" s="1"/>
  <c r="BI5" i="12" s="1"/>
  <c r="BP5" i="12"/>
  <c r="BX5" i="12"/>
  <c r="AY6" i="12"/>
  <c r="AZ6" i="12" s="1"/>
  <c r="AY7" i="12"/>
  <c r="AZ7" i="12" s="1"/>
  <c r="AY8" i="12"/>
  <c r="AZ8" i="12" s="1"/>
  <c r="BA8" i="12" s="1"/>
  <c r="BB8" i="12" s="1"/>
  <c r="BC8" i="12" s="1"/>
  <c r="BD8" i="12" s="1"/>
  <c r="BE8" i="12" s="1"/>
  <c r="BF8" i="12" s="1"/>
  <c r="BG8" i="12" s="1"/>
  <c r="BH8" i="12" s="1"/>
  <c r="BI8" i="12" s="1"/>
  <c r="BO13" i="12"/>
  <c r="BW13" i="12"/>
  <c r="BP14" i="12"/>
  <c r="BX14" i="12"/>
  <c r="B19" i="12"/>
  <c r="BQ4" i="12"/>
  <c r="BY4" i="12"/>
  <c r="BQ5" i="12"/>
  <c r="BY5" i="12"/>
  <c r="BP13" i="12"/>
  <c r="BX13" i="12"/>
  <c r="BQ14" i="12"/>
  <c r="BY14" i="12"/>
  <c r="AU22" i="12"/>
  <c r="AV22" i="12" s="1"/>
  <c r="AW22" i="12" s="1"/>
  <c r="AX22" i="12" s="1"/>
  <c r="AY22" i="12" s="1"/>
  <c r="AZ22" i="12" s="1"/>
  <c r="BA22" i="12" s="1"/>
  <c r="BB22" i="12" s="1"/>
  <c r="BC22" i="12" s="1"/>
  <c r="BD22" i="12" s="1"/>
  <c r="BE24" i="12"/>
  <c r="BF24" i="12" s="1"/>
  <c r="BG24" i="12" s="1"/>
  <c r="BH24" i="12" s="1"/>
  <c r="BI24" i="12" s="1"/>
  <c r="BA4" i="12"/>
  <c r="BB4" i="12" s="1"/>
  <c r="BC4" i="12" s="1"/>
  <c r="BD4" i="12" s="1"/>
  <c r="BE4" i="12" s="1"/>
  <c r="BF4" i="12" s="1"/>
  <c r="BG4" i="12" s="1"/>
  <c r="BH4" i="12" s="1"/>
  <c r="BI4" i="12" s="1"/>
  <c r="BA6" i="12"/>
  <c r="BB6" i="12" s="1"/>
  <c r="BC6" i="12" s="1"/>
  <c r="BD6" i="12" s="1"/>
  <c r="BE6" i="12" s="1"/>
  <c r="BF6" i="12" s="1"/>
  <c r="BG6" i="12" s="1"/>
  <c r="BH6" i="12" s="1"/>
  <c r="BI6" i="12" s="1"/>
  <c r="BA7" i="12"/>
  <c r="BB7" i="12" s="1"/>
  <c r="BC7" i="12" s="1"/>
  <c r="BD7" i="12" s="1"/>
  <c r="BE7" i="12" s="1"/>
  <c r="BF7" i="12" s="1"/>
  <c r="BG7" i="12" s="1"/>
  <c r="BH7" i="12" s="1"/>
  <c r="BI7" i="12" s="1"/>
  <c r="AJ13" i="12"/>
  <c r="BS14" i="12"/>
  <c r="AW17" i="12"/>
  <c r="AX17" i="12" s="1"/>
  <c r="AY17" i="12" s="1"/>
  <c r="AZ17" i="12" s="1"/>
  <c r="BA17" i="12" s="1"/>
  <c r="BB17" i="12" s="1"/>
  <c r="BC17" i="12" s="1"/>
  <c r="BD17" i="12" s="1"/>
  <c r="BE17" i="12" s="1"/>
  <c r="BF17" i="12" s="1"/>
  <c r="BG17" i="12" s="1"/>
  <c r="BH17" i="12" s="1"/>
  <c r="BI17" i="12" s="1"/>
  <c r="BE22" i="12"/>
  <c r="BF22" i="12" s="1"/>
  <c r="BG22" i="12" s="1"/>
  <c r="BH22" i="12" s="1"/>
  <c r="BI22" i="12" s="1"/>
  <c r="AP24" i="12"/>
  <c r="AB89" i="28" s="1"/>
  <c r="BT4" i="12"/>
  <c r="BT5" i="12"/>
  <c r="BS13" i="12"/>
  <c r="BT14" i="12"/>
  <c r="AW16" i="12"/>
  <c r="AX16" i="12" s="1"/>
  <c r="AY16" i="12" s="1"/>
  <c r="AZ16" i="12" s="1"/>
  <c r="BA16" i="12" s="1"/>
  <c r="BB16" i="12" s="1"/>
  <c r="BC16" i="12" s="1"/>
  <c r="BD16" i="12" s="1"/>
  <c r="BE16" i="12" s="1"/>
  <c r="BF16" i="12" s="1"/>
  <c r="BG16" i="12" s="1"/>
  <c r="BH16" i="12" s="1"/>
  <c r="BI16" i="12" s="1"/>
  <c r="AT26" i="12"/>
  <c r="AU26" i="12" s="1"/>
  <c r="AV26" i="12" s="1"/>
  <c r="AW26" i="12" s="1"/>
  <c r="AX26" i="12" s="1"/>
  <c r="AY26" i="12" s="1"/>
  <c r="AZ26" i="12" s="1"/>
  <c r="BA26" i="12" s="1"/>
  <c r="BB26" i="12" s="1"/>
  <c r="BC26" i="12" s="1"/>
  <c r="BD26" i="12" s="1"/>
  <c r="BE26" i="12" s="1"/>
  <c r="BF26" i="12" s="1"/>
  <c r="BG26" i="12" s="1"/>
  <c r="BH26" i="12" s="1"/>
  <c r="BI26" i="12" s="1"/>
  <c r="BT13" i="12"/>
  <c r="BU14" i="12"/>
  <c r="AW15" i="12"/>
  <c r="AX15" i="12" s="1"/>
  <c r="AY15" i="12" s="1"/>
  <c r="AZ15" i="12" s="1"/>
  <c r="BA15" i="12" s="1"/>
  <c r="BB15" i="12" s="1"/>
  <c r="BC15" i="12" s="1"/>
  <c r="BD15" i="12" s="1"/>
  <c r="BE15" i="12"/>
  <c r="BF15" i="12" s="1"/>
  <c r="BG15" i="12" s="1"/>
  <c r="BH15" i="12" s="1"/>
  <c r="BI15" i="12" s="1"/>
  <c r="AP22" i="12"/>
  <c r="AB87" i="28" s="1"/>
  <c r="AP7" i="11"/>
  <c r="BW5" i="11"/>
  <c r="AP4" i="11"/>
  <c r="BC25" i="11"/>
  <c r="BD25" i="11" s="1"/>
  <c r="BT5" i="11"/>
  <c r="BV5" i="11"/>
  <c r="B10" i="11"/>
  <c r="BS5" i="11"/>
  <c r="BR5" i="11"/>
  <c r="BY5" i="11"/>
  <c r="BQ5" i="11"/>
  <c r="CE4" i="11"/>
  <c r="AP5" i="11"/>
  <c r="AU13" i="11"/>
  <c r="AV13" i="11" s="1"/>
  <c r="AW13" i="11" s="1"/>
  <c r="AX13" i="11" s="1"/>
  <c r="AY13" i="11" s="1"/>
  <c r="AZ13" i="11" s="1"/>
  <c r="BA13" i="11" s="1"/>
  <c r="BB13" i="11" s="1"/>
  <c r="BC13" i="11" s="1"/>
  <c r="BD13" i="11" s="1"/>
  <c r="BE13" i="11" s="1"/>
  <c r="BF13" i="11" s="1"/>
  <c r="BG13" i="11" s="1"/>
  <c r="BH13" i="11" s="1"/>
  <c r="BI13" i="11" s="1"/>
  <c r="AJ13" i="11"/>
  <c r="AU24" i="11"/>
  <c r="AV24" i="11" s="1"/>
  <c r="AW24" i="11" s="1"/>
  <c r="AX24" i="11" s="1"/>
  <c r="AY24" i="11" s="1"/>
  <c r="AZ24" i="11" s="1"/>
  <c r="BA24" i="11" s="1"/>
  <c r="BB24" i="11" s="1"/>
  <c r="BC24" i="11" s="1"/>
  <c r="BD24" i="11" s="1"/>
  <c r="BE24" i="11" s="1"/>
  <c r="BF24" i="11" s="1"/>
  <c r="BG24" i="11" s="1"/>
  <c r="BH24" i="11" s="1"/>
  <c r="BI24" i="11" s="1"/>
  <c r="AP14" i="11"/>
  <c r="BU14" i="11"/>
  <c r="BS14" i="11"/>
  <c r="AP6" i="11"/>
  <c r="AP8" i="11"/>
  <c r="BW14" i="11"/>
  <c r="BO5" i="11"/>
  <c r="BU5" i="11"/>
  <c r="CE6" i="11"/>
  <c r="AY4" i="11"/>
  <c r="AZ4" i="11" s="1"/>
  <c r="BG4" i="11"/>
  <c r="BH4" i="11" s="1"/>
  <c r="BI4" i="11" s="1"/>
  <c r="BP4" i="11"/>
  <c r="BX4" i="11"/>
  <c r="AY5" i="11"/>
  <c r="AZ5" i="11" s="1"/>
  <c r="BP5" i="11"/>
  <c r="BX5" i="11"/>
  <c r="AY6" i="11"/>
  <c r="AZ6" i="11" s="1"/>
  <c r="AY7" i="11"/>
  <c r="AZ7" i="11" s="1"/>
  <c r="BA7" i="11" s="1"/>
  <c r="BB7" i="11" s="1"/>
  <c r="BC7" i="11" s="1"/>
  <c r="BD7" i="11" s="1"/>
  <c r="BE7" i="11" s="1"/>
  <c r="BF7" i="11" s="1"/>
  <c r="BG7" i="11" s="1"/>
  <c r="BH7" i="11" s="1"/>
  <c r="BI7" i="11" s="1"/>
  <c r="AY8" i="11"/>
  <c r="AZ8" i="11" s="1"/>
  <c r="BA8" i="11" s="1"/>
  <c r="BB8" i="11" s="1"/>
  <c r="BC8" i="11" s="1"/>
  <c r="BD8" i="11" s="1"/>
  <c r="BE8" i="11" s="1"/>
  <c r="BF8" i="11" s="1"/>
  <c r="BG8" i="11" s="1"/>
  <c r="BH8" i="11" s="1"/>
  <c r="BI8" i="11" s="1"/>
  <c r="BO13" i="11"/>
  <c r="BW13" i="11"/>
  <c r="BP14" i="11"/>
  <c r="BX14" i="11"/>
  <c r="B19" i="11"/>
  <c r="AU23" i="11"/>
  <c r="AV23" i="11" s="1"/>
  <c r="AW23" i="11" s="1"/>
  <c r="AX23" i="11" s="1"/>
  <c r="AY23" i="11" s="1"/>
  <c r="AZ23" i="11" s="1"/>
  <c r="BA23" i="11" s="1"/>
  <c r="BB23" i="11" s="1"/>
  <c r="BC23" i="11" s="1"/>
  <c r="BD23" i="11" s="1"/>
  <c r="BE25" i="11"/>
  <c r="BF25" i="11" s="1"/>
  <c r="BG25" i="11" s="1"/>
  <c r="BH25" i="11" s="1"/>
  <c r="BI25" i="11" s="1"/>
  <c r="BP13" i="11"/>
  <c r="BX13" i="11"/>
  <c r="BQ14" i="11"/>
  <c r="BY14" i="11"/>
  <c r="AU22" i="11"/>
  <c r="BA4" i="11"/>
  <c r="BB4" i="11" s="1"/>
  <c r="BC4" i="11" s="1"/>
  <c r="BD4" i="11" s="1"/>
  <c r="BE4" i="11" s="1"/>
  <c r="BF4" i="11" s="1"/>
  <c r="BA5" i="11"/>
  <c r="BB5" i="11" s="1"/>
  <c r="BC5" i="11" s="1"/>
  <c r="BD5" i="11" s="1"/>
  <c r="BE5" i="11" s="1"/>
  <c r="BF5" i="11" s="1"/>
  <c r="BG5" i="11" s="1"/>
  <c r="BH5" i="11" s="1"/>
  <c r="BI5" i="11" s="1"/>
  <c r="BA6" i="11"/>
  <c r="BB6" i="11" s="1"/>
  <c r="BC6" i="11" s="1"/>
  <c r="BD6" i="11" s="1"/>
  <c r="BE6" i="11" s="1"/>
  <c r="BF6" i="11" s="1"/>
  <c r="BG6" i="11" s="1"/>
  <c r="BR14" i="11"/>
  <c r="BE23" i="11"/>
  <c r="BF23" i="11" s="1"/>
  <c r="BG23" i="11" s="1"/>
  <c r="BH23" i="11" s="1"/>
  <c r="BI23" i="11" s="1"/>
  <c r="AW17" i="11"/>
  <c r="AX17" i="11" s="1"/>
  <c r="AY17" i="11" s="1"/>
  <c r="AZ17" i="11" s="1"/>
  <c r="BA17" i="11" s="1"/>
  <c r="BB17" i="11" s="1"/>
  <c r="BC17" i="11" s="1"/>
  <c r="BD17" i="11" s="1"/>
  <c r="BE17" i="11" s="1"/>
  <c r="BF17" i="11" s="1"/>
  <c r="BG17" i="11" s="1"/>
  <c r="BH17" i="11" s="1"/>
  <c r="BI17" i="11" s="1"/>
  <c r="BS13" i="11"/>
  <c r="BT14" i="11"/>
  <c r="AW16" i="11"/>
  <c r="AX16" i="11" s="1"/>
  <c r="AY16" i="11" s="1"/>
  <c r="AZ16" i="11" s="1"/>
  <c r="BA16" i="11" s="1"/>
  <c r="BB16" i="11" s="1"/>
  <c r="BC16" i="11" s="1"/>
  <c r="BD16" i="11" s="1"/>
  <c r="BE16" i="11"/>
  <c r="BF16" i="11" s="1"/>
  <c r="BG16" i="11" s="1"/>
  <c r="BH16" i="11" s="1"/>
  <c r="BI16" i="11" s="1"/>
  <c r="AP23" i="11"/>
  <c r="AB73" i="28" s="1"/>
  <c r="AW15" i="11"/>
  <c r="AX15" i="11" s="1"/>
  <c r="AY15" i="11" s="1"/>
  <c r="AZ15" i="11" s="1"/>
  <c r="BA15" i="11" s="1"/>
  <c r="BB15" i="11" s="1"/>
  <c r="BC15" i="11" s="1"/>
  <c r="BD15" i="11" s="1"/>
  <c r="BE15" i="11" s="1"/>
  <c r="BF15" i="11" s="1"/>
  <c r="BG15" i="11" s="1"/>
  <c r="BH15" i="11" s="1"/>
  <c r="BI15" i="11" s="1"/>
  <c r="AU26" i="11"/>
  <c r="AV26" i="11" s="1"/>
  <c r="AW26" i="11" s="1"/>
  <c r="AX26" i="11" s="1"/>
  <c r="AY26" i="11" s="1"/>
  <c r="AZ26" i="11" s="1"/>
  <c r="BA26" i="11" s="1"/>
  <c r="BB26" i="11" s="1"/>
  <c r="BC26" i="11"/>
  <c r="BD26" i="11" s="1"/>
  <c r="BE26" i="11" s="1"/>
  <c r="BF26" i="11" s="1"/>
  <c r="BG26" i="11" s="1"/>
  <c r="BH26" i="11" s="1"/>
  <c r="BI26" i="11" s="1"/>
  <c r="BV14" i="11"/>
  <c r="BV5" i="10"/>
  <c r="BU5" i="10"/>
  <c r="B10" i="10"/>
  <c r="BS5" i="10"/>
  <c r="BR5" i="10"/>
  <c r="BY5" i="10"/>
  <c r="BQ5" i="10"/>
  <c r="AP7" i="10"/>
  <c r="AP6" i="10"/>
  <c r="AP4" i="10"/>
  <c r="BO5" i="10"/>
  <c r="BW5" i="10"/>
  <c r="CE7" i="10"/>
  <c r="AP8" i="10"/>
  <c r="BE14" i="10"/>
  <c r="BF14" i="10" s="1"/>
  <c r="BG14" i="10" s="1"/>
  <c r="BH14" i="10" s="1"/>
  <c r="BI14" i="10" s="1"/>
  <c r="AP5" i="10"/>
  <c r="BT5" i="10"/>
  <c r="AU17" i="10"/>
  <c r="AV17" i="10" s="1"/>
  <c r="AW17" i="10" s="1"/>
  <c r="AX17" i="10" s="1"/>
  <c r="AY17" i="10" s="1"/>
  <c r="AZ17" i="10" s="1"/>
  <c r="BA17" i="10" s="1"/>
  <c r="BB17" i="10" s="1"/>
  <c r="BC17" i="10" s="1"/>
  <c r="BD17" i="10" s="1"/>
  <c r="BE17" i="10" s="1"/>
  <c r="BF17" i="10" s="1"/>
  <c r="BG17" i="10" s="1"/>
  <c r="BH17" i="10" s="1"/>
  <c r="BI17" i="10" s="1"/>
  <c r="CE6" i="10"/>
  <c r="BW14" i="10"/>
  <c r="AY4" i="10"/>
  <c r="AZ4" i="10" s="1"/>
  <c r="BP4" i="10"/>
  <c r="BX4" i="10"/>
  <c r="AY5" i="10"/>
  <c r="AZ5" i="10" s="1"/>
  <c r="BA5" i="10" s="1"/>
  <c r="BB5" i="10" s="1"/>
  <c r="BC5" i="10" s="1"/>
  <c r="BD5" i="10" s="1"/>
  <c r="BE5" i="10" s="1"/>
  <c r="BF5" i="10" s="1"/>
  <c r="BG5" i="10" s="1"/>
  <c r="BH5" i="10" s="1"/>
  <c r="BI5" i="10" s="1"/>
  <c r="BP5" i="10"/>
  <c r="BX5" i="10"/>
  <c r="AY6" i="10"/>
  <c r="AZ6" i="10" s="1"/>
  <c r="BA6" i="10" s="1"/>
  <c r="BB6" i="10" s="1"/>
  <c r="BC6" i="10" s="1"/>
  <c r="BD6" i="10" s="1"/>
  <c r="BE6" i="10" s="1"/>
  <c r="BF6" i="10" s="1"/>
  <c r="BG6" i="10" s="1"/>
  <c r="BH6" i="10" s="1"/>
  <c r="BI6" i="10" s="1"/>
  <c r="AY7" i="10"/>
  <c r="AZ7" i="10" s="1"/>
  <c r="AY8" i="10"/>
  <c r="AZ8" i="10" s="1"/>
  <c r="BA8" i="10" s="1"/>
  <c r="BB8" i="10" s="1"/>
  <c r="BC8" i="10" s="1"/>
  <c r="BD8" i="10" s="1"/>
  <c r="BE8" i="10" s="1"/>
  <c r="BF8" i="10" s="1"/>
  <c r="BG8" i="10" s="1"/>
  <c r="BH8" i="10" s="1"/>
  <c r="BI8" i="10" s="1"/>
  <c r="BO13" i="10"/>
  <c r="BW13" i="10"/>
  <c r="AP14" i="10"/>
  <c r="BP14" i="10"/>
  <c r="BX14" i="10"/>
  <c r="B19" i="10"/>
  <c r="BP13" i="10"/>
  <c r="BX13" i="10"/>
  <c r="BQ14" i="10"/>
  <c r="BY14" i="10"/>
  <c r="AU22" i="10"/>
  <c r="AV22" i="10" s="1"/>
  <c r="AW22" i="10" s="1"/>
  <c r="AX22" i="10" s="1"/>
  <c r="AY22" i="10" s="1"/>
  <c r="AZ22" i="10" s="1"/>
  <c r="BA22" i="10" s="1"/>
  <c r="BB22" i="10" s="1"/>
  <c r="BC22" i="10" s="1"/>
  <c r="BD22" i="10" s="1"/>
  <c r="BE22" i="10" s="1"/>
  <c r="BF22" i="10" s="1"/>
  <c r="BG22" i="10" s="1"/>
  <c r="BH22" i="10" s="1"/>
  <c r="BI22" i="10" s="1"/>
  <c r="BA4" i="10"/>
  <c r="BB4" i="10" s="1"/>
  <c r="BC4" i="10" s="1"/>
  <c r="BD4" i="10" s="1"/>
  <c r="BE4" i="10" s="1"/>
  <c r="BF4" i="10" s="1"/>
  <c r="BG4" i="10" s="1"/>
  <c r="BA7" i="10"/>
  <c r="BB7" i="10" s="1"/>
  <c r="BC7" i="10" s="1"/>
  <c r="BD7" i="10" s="1"/>
  <c r="BE7" i="10" s="1"/>
  <c r="BF7" i="10" s="1"/>
  <c r="BG7" i="10" s="1"/>
  <c r="BH7" i="10" s="1"/>
  <c r="BI7" i="10" s="1"/>
  <c r="BQ13" i="10"/>
  <c r="BY13" i="10"/>
  <c r="BR14" i="10"/>
  <c r="AP25" i="10"/>
  <c r="AB60" i="28" s="1"/>
  <c r="AJ13" i="10"/>
  <c r="BR13" i="10"/>
  <c r="BS14" i="10"/>
  <c r="AP24" i="10"/>
  <c r="AB59" i="28" s="1"/>
  <c r="BS13" i="10"/>
  <c r="BT14" i="10"/>
  <c r="AW16" i="10"/>
  <c r="AX16" i="10" s="1"/>
  <c r="AY16" i="10" s="1"/>
  <c r="AZ16" i="10" s="1"/>
  <c r="BA16" i="10" s="1"/>
  <c r="BB16" i="10" s="1"/>
  <c r="BC16" i="10" s="1"/>
  <c r="BD16" i="10" s="1"/>
  <c r="BE16" i="10" s="1"/>
  <c r="BF16" i="10" s="1"/>
  <c r="BG16" i="10" s="1"/>
  <c r="BH16" i="10" s="1"/>
  <c r="BI16" i="10" s="1"/>
  <c r="BT13" i="10"/>
  <c r="BU14" i="10"/>
  <c r="AW15" i="10"/>
  <c r="AX15" i="10" s="1"/>
  <c r="AY15" i="10" s="1"/>
  <c r="AZ15" i="10" s="1"/>
  <c r="BA15" i="10" s="1"/>
  <c r="BB15" i="10" s="1"/>
  <c r="BC15" i="10" s="1"/>
  <c r="BD15" i="10" s="1"/>
  <c r="BE15" i="10"/>
  <c r="BF15" i="10" s="1"/>
  <c r="BG15" i="10" s="1"/>
  <c r="BH15" i="10" s="1"/>
  <c r="BI15" i="10" s="1"/>
  <c r="AU26" i="10"/>
  <c r="AV26" i="10" s="1"/>
  <c r="AW26" i="10" s="1"/>
  <c r="AX26" i="10" s="1"/>
  <c r="AY26" i="10" s="1"/>
  <c r="AZ26" i="10" s="1"/>
  <c r="BA26" i="10" s="1"/>
  <c r="BB26" i="10" s="1"/>
  <c r="BC26" i="10" s="1"/>
  <c r="BD26" i="10" s="1"/>
  <c r="BE26" i="10" s="1"/>
  <c r="BF26" i="10" s="1"/>
  <c r="BG26" i="10" s="1"/>
  <c r="BH26" i="10" s="1"/>
  <c r="BI26" i="10" s="1"/>
  <c r="BU13" i="10"/>
  <c r="BV14" i="10"/>
  <c r="AW5" i="9"/>
  <c r="AX5" i="9" s="1"/>
  <c r="AY5" i="9" s="1"/>
  <c r="AZ5" i="9" s="1"/>
  <c r="BA5" i="9" s="1"/>
  <c r="BB5" i="9" s="1"/>
  <c r="BC5" i="9" s="1"/>
  <c r="BD5" i="9" s="1"/>
  <c r="BE5" i="9" s="1"/>
  <c r="BF5" i="9" s="1"/>
  <c r="BG5" i="9" s="1"/>
  <c r="BH5" i="9" s="1"/>
  <c r="BI5" i="9" s="1"/>
  <c r="D10" i="9"/>
  <c r="E10" i="9" s="1"/>
  <c r="F10" i="9" s="1"/>
  <c r="G10" i="9" s="1"/>
  <c r="H10" i="9" s="1"/>
  <c r="I10" i="9" s="1"/>
  <c r="J10" i="9" s="1"/>
  <c r="K10" i="9" s="1"/>
  <c r="L10" i="9" s="1"/>
  <c r="M10" i="9" s="1"/>
  <c r="N10" i="9" s="1"/>
  <c r="O10" i="9" s="1"/>
  <c r="P10" i="9" s="1"/>
  <c r="Q10" i="9" s="1"/>
  <c r="R10" i="9" s="1"/>
  <c r="S10" i="9" s="1"/>
  <c r="T10" i="9" s="1"/>
  <c r="U10" i="9" s="1"/>
  <c r="AW6" i="9"/>
  <c r="AX6" i="9" s="1"/>
  <c r="AY6" i="9" s="1"/>
  <c r="AZ6" i="9" s="1"/>
  <c r="BA6" i="9" s="1"/>
  <c r="BB6" i="9" s="1"/>
  <c r="BC6" i="9" s="1"/>
  <c r="BD6" i="9" s="1"/>
  <c r="BE6" i="9" s="1"/>
  <c r="BF6" i="9" s="1"/>
  <c r="BG6" i="9" s="1"/>
  <c r="BH6" i="9" s="1"/>
  <c r="BI6" i="9" s="1"/>
  <c r="AJ13" i="9"/>
  <c r="AT24" i="9"/>
  <c r="AU24" i="9" s="1"/>
  <c r="AV24" i="9" s="1"/>
  <c r="AW24" i="9" s="1"/>
  <c r="AX24" i="9" s="1"/>
  <c r="AY24" i="9" s="1"/>
  <c r="AZ24" i="9" s="1"/>
  <c r="BA24" i="9" s="1"/>
  <c r="BB24" i="9" s="1"/>
  <c r="BC24" i="9" s="1"/>
  <c r="BD24" i="9" s="1"/>
  <c r="BE24" i="9" s="1"/>
  <c r="BF24" i="9" s="1"/>
  <c r="BG24" i="9" s="1"/>
  <c r="BH24" i="9" s="1"/>
  <c r="BI24" i="9" s="1"/>
  <c r="AJ24" i="9" s="1"/>
  <c r="V44" i="28" s="1"/>
  <c r="BV5" i="9"/>
  <c r="BS5" i="9"/>
  <c r="BX4" i="9"/>
  <c r="BU5" i="9"/>
  <c r="BR6" i="9"/>
  <c r="AP4" i="9"/>
  <c r="BX5" i="9"/>
  <c r="BQ7" i="9"/>
  <c r="BO7" i="9"/>
  <c r="BT4" i="9"/>
  <c r="BY4" i="9"/>
  <c r="BQ4" i="9"/>
  <c r="BW4" i="9"/>
  <c r="BO4" i="9"/>
  <c r="AP15" i="9"/>
  <c r="BW8" i="9"/>
  <c r="BO8" i="9"/>
  <c r="BS4" i="9"/>
  <c r="AJ8" i="9"/>
  <c r="BS14" i="9"/>
  <c r="BU4" i="9"/>
  <c r="BT5" i="9"/>
  <c r="BY5" i="9"/>
  <c r="BQ5" i="9"/>
  <c r="BW5" i="9"/>
  <c r="BO5" i="9"/>
  <c r="BR5" i="9"/>
  <c r="BR4" i="9"/>
  <c r="BV4" i="9"/>
  <c r="AU14" i="9"/>
  <c r="AV14" i="9" s="1"/>
  <c r="AW14" i="9" s="1"/>
  <c r="AX14" i="9" s="1"/>
  <c r="AY14" i="9" s="1"/>
  <c r="AZ14" i="9" s="1"/>
  <c r="BA14" i="9" s="1"/>
  <c r="BB14" i="9" s="1"/>
  <c r="BC14" i="9" s="1"/>
  <c r="BD14" i="9" s="1"/>
  <c r="BE14" i="9" s="1"/>
  <c r="BF14" i="9" s="1"/>
  <c r="BG14" i="9" s="1"/>
  <c r="BH14" i="9" s="1"/>
  <c r="BI14" i="9" s="1"/>
  <c r="AU15" i="9"/>
  <c r="AV15" i="9" s="1"/>
  <c r="AW15" i="9" s="1"/>
  <c r="AX15" i="9" s="1"/>
  <c r="AY15" i="9" s="1"/>
  <c r="AZ15" i="9" s="1"/>
  <c r="BA15" i="9" s="1"/>
  <c r="BB15" i="9" s="1"/>
  <c r="BC15" i="9" s="1"/>
  <c r="BD15" i="9" s="1"/>
  <c r="BE15" i="9" s="1"/>
  <c r="BF15" i="9" s="1"/>
  <c r="BG15" i="9" s="1"/>
  <c r="BH15" i="9" s="1"/>
  <c r="BI15" i="9" s="1"/>
  <c r="AU16" i="9"/>
  <c r="AV16" i="9" s="1"/>
  <c r="AW16" i="9" s="1"/>
  <c r="AX16" i="9" s="1"/>
  <c r="AY16" i="9" s="1"/>
  <c r="AZ16" i="9" s="1"/>
  <c r="BA16" i="9" s="1"/>
  <c r="BB16" i="9" s="1"/>
  <c r="BC16" i="9" s="1"/>
  <c r="BD16" i="9" s="1"/>
  <c r="BE16" i="9" s="1"/>
  <c r="BF16" i="9" s="1"/>
  <c r="BG16" i="9" s="1"/>
  <c r="BH16" i="9" s="1"/>
  <c r="BI16" i="9" s="1"/>
  <c r="AU17" i="9"/>
  <c r="AV17" i="9" s="1"/>
  <c r="AW17" i="9" s="1"/>
  <c r="AX17" i="9" s="1"/>
  <c r="AY17" i="9" s="1"/>
  <c r="AZ17" i="9" s="1"/>
  <c r="BA17" i="9" s="1"/>
  <c r="BB17" i="9" s="1"/>
  <c r="BC17" i="9"/>
  <c r="BD17" i="9" s="1"/>
  <c r="BE17" i="9" s="1"/>
  <c r="BF17" i="9" s="1"/>
  <c r="BG17" i="9" s="1"/>
  <c r="BH17" i="9" s="1"/>
  <c r="BI17" i="9" s="1"/>
  <c r="AS23" i="9"/>
  <c r="AT23" i="9" s="1"/>
  <c r="AU23" i="9" s="1"/>
  <c r="AV23" i="9" s="1"/>
  <c r="AW23" i="9" s="1"/>
  <c r="AX23" i="9" s="1"/>
  <c r="AY23" i="9" s="1"/>
  <c r="AZ23" i="9" s="1"/>
  <c r="BA23" i="9" s="1"/>
  <c r="BB23" i="9" s="1"/>
  <c r="BC23" i="9" s="1"/>
  <c r="BD23" i="9" s="1"/>
  <c r="BE23" i="9" s="1"/>
  <c r="BF23" i="9" s="1"/>
  <c r="BG23" i="9" s="1"/>
  <c r="BH23" i="9" s="1"/>
  <c r="BI23" i="9" s="1"/>
  <c r="AS25" i="9"/>
  <c r="AT25" i="9" s="1"/>
  <c r="AU25" i="9" s="1"/>
  <c r="AV25" i="9" s="1"/>
  <c r="AW25" i="9" s="1"/>
  <c r="AX25" i="9" s="1"/>
  <c r="AY25" i="9" s="1"/>
  <c r="AZ25" i="9" s="1"/>
  <c r="BA25" i="9" s="1"/>
  <c r="BB25" i="9" s="1"/>
  <c r="BC25" i="9" s="1"/>
  <c r="BD25" i="9" s="1"/>
  <c r="AS26" i="9"/>
  <c r="BE25" i="9"/>
  <c r="BF25" i="9" s="1"/>
  <c r="BG25" i="9" s="1"/>
  <c r="BH25" i="9" s="1"/>
  <c r="BI25" i="9" s="1"/>
  <c r="AS22" i="9"/>
  <c r="AT22" i="9" s="1"/>
  <c r="AU22" i="9" s="1"/>
  <c r="AV22" i="9" s="1"/>
  <c r="AW22" i="9" s="1"/>
  <c r="AX22" i="9" s="1"/>
  <c r="AY22" i="9" s="1"/>
  <c r="AZ22" i="9" s="1"/>
  <c r="BA22" i="9" s="1"/>
  <c r="BB22" i="9" s="1"/>
  <c r="BC22" i="9" s="1"/>
  <c r="BD22" i="9" s="1"/>
  <c r="BE22" i="9" s="1"/>
  <c r="BF22" i="9" s="1"/>
  <c r="BG22" i="9" s="1"/>
  <c r="BH22" i="9" s="1"/>
  <c r="BI22" i="9" s="1"/>
  <c r="BV13" i="9"/>
  <c r="BO14" i="9"/>
  <c r="BW14" i="9"/>
  <c r="BP14" i="9"/>
  <c r="BX14" i="9"/>
  <c r="B19" i="9"/>
  <c r="BP13" i="9"/>
  <c r="BX13" i="9"/>
  <c r="BQ14" i="9"/>
  <c r="BY14" i="9"/>
  <c r="BR14" i="9"/>
  <c r="BS13" i="9"/>
  <c r="BT14" i="9"/>
  <c r="AP23" i="9"/>
  <c r="AB43" i="28" s="1"/>
  <c r="BX14" i="8"/>
  <c r="C10" i="8"/>
  <c r="AU16" i="8"/>
  <c r="AV16" i="8" s="1"/>
  <c r="AW16" i="8" s="1"/>
  <c r="BV4" i="8"/>
  <c r="BU4" i="8"/>
  <c r="BT4" i="8"/>
  <c r="BS4" i="8"/>
  <c r="BR4" i="8"/>
  <c r="BY4" i="8"/>
  <c r="BQ4" i="8"/>
  <c r="BW4" i="8"/>
  <c r="BO4" i="8"/>
  <c r="BF15" i="8"/>
  <c r="BG15" i="8" s="1"/>
  <c r="BH15" i="8" s="1"/>
  <c r="BI15" i="8" s="1"/>
  <c r="AV26" i="8"/>
  <c r="AW26" i="8" s="1"/>
  <c r="AX26" i="8" s="1"/>
  <c r="AY26" i="8" s="1"/>
  <c r="AZ26" i="8" s="1"/>
  <c r="BA26" i="8" s="1"/>
  <c r="BB26" i="8" s="1"/>
  <c r="BC26" i="8" s="1"/>
  <c r="BD26" i="8" s="1"/>
  <c r="BE26" i="8" s="1"/>
  <c r="BF26" i="8" s="1"/>
  <c r="BG26" i="8" s="1"/>
  <c r="BH26" i="8" s="1"/>
  <c r="BI26" i="8" s="1"/>
  <c r="AP13" i="8"/>
  <c r="AU24" i="8"/>
  <c r="AV24" i="8" s="1"/>
  <c r="AW24" i="8" s="1"/>
  <c r="AX24" i="8" s="1"/>
  <c r="AY24" i="8" s="1"/>
  <c r="AZ24" i="8" s="1"/>
  <c r="BA24" i="8" s="1"/>
  <c r="BB24" i="8" s="1"/>
  <c r="BC24" i="8" s="1"/>
  <c r="BD24" i="8" s="1"/>
  <c r="BE24" i="8" s="1"/>
  <c r="BF24" i="8" s="1"/>
  <c r="BG24" i="8" s="1"/>
  <c r="BH24" i="8" s="1"/>
  <c r="BI24" i="8" s="1"/>
  <c r="BV5" i="8"/>
  <c r="BU5" i="8"/>
  <c r="BT5" i="8"/>
  <c r="BS5" i="8"/>
  <c r="BR5" i="8"/>
  <c r="BY5" i="8"/>
  <c r="BQ5" i="8"/>
  <c r="BW5" i="8"/>
  <c r="BO5" i="8"/>
  <c r="BV14" i="8"/>
  <c r="BU14" i="8"/>
  <c r="BT14" i="8"/>
  <c r="BS14" i="8"/>
  <c r="BR14" i="8"/>
  <c r="BY14" i="8"/>
  <c r="BQ14" i="8"/>
  <c r="BW14" i="8"/>
  <c r="BO14" i="8"/>
  <c r="CE4" i="8"/>
  <c r="CE5" i="8"/>
  <c r="CE6" i="8"/>
  <c r="CE7" i="8"/>
  <c r="CE8" i="8"/>
  <c r="AX14" i="8"/>
  <c r="AY14" i="8" s="1"/>
  <c r="AZ14" i="8" s="1"/>
  <c r="BA14" i="8" s="1"/>
  <c r="BB14" i="8" s="1"/>
  <c r="BC14" i="8" s="1"/>
  <c r="BD14" i="8" s="1"/>
  <c r="BE14" i="8" s="1"/>
  <c r="BF14" i="8" s="1"/>
  <c r="AP15" i="8"/>
  <c r="AV25" i="8"/>
  <c r="AW25" i="8" s="1"/>
  <c r="AX25" i="8" s="1"/>
  <c r="AY25" i="8" s="1"/>
  <c r="AZ25" i="8" s="1"/>
  <c r="BA25" i="8" s="1"/>
  <c r="BB25" i="8" s="1"/>
  <c r="BC25" i="8" s="1"/>
  <c r="BD25" i="8" s="1"/>
  <c r="AR4" i="8"/>
  <c r="AS4" i="8" s="1"/>
  <c r="AT4" i="8" s="1"/>
  <c r="AU4" i="8" s="1"/>
  <c r="AV4" i="8" s="1"/>
  <c r="AW4" i="8" s="1"/>
  <c r="AX4" i="8" s="1"/>
  <c r="AY4" i="8" s="1"/>
  <c r="AZ4" i="8" s="1"/>
  <c r="BA4" i="8" s="1"/>
  <c r="BB4" i="8" s="1"/>
  <c r="BC4" i="8" s="1"/>
  <c r="BD4" i="8" s="1"/>
  <c r="BE4" i="8" s="1"/>
  <c r="BF4" i="8" s="1"/>
  <c r="BG4" i="8" s="1"/>
  <c r="BH4" i="8" s="1"/>
  <c r="BI4" i="8" s="1"/>
  <c r="AR5" i="8"/>
  <c r="AS5" i="8" s="1"/>
  <c r="AT5" i="8" s="1"/>
  <c r="AU5" i="8" s="1"/>
  <c r="AV5" i="8" s="1"/>
  <c r="AW5" i="8" s="1"/>
  <c r="AX5" i="8" s="1"/>
  <c r="AY5" i="8" s="1"/>
  <c r="AZ5" i="8" s="1"/>
  <c r="AR6" i="8"/>
  <c r="AS6" i="8" s="1"/>
  <c r="AT6" i="8" s="1"/>
  <c r="AU6" i="8" s="1"/>
  <c r="AV6" i="8" s="1"/>
  <c r="AW6" i="8" s="1"/>
  <c r="AX6" i="8" s="1"/>
  <c r="AY6" i="8" s="1"/>
  <c r="AZ6" i="8"/>
  <c r="AR7" i="8"/>
  <c r="AS7" i="8" s="1"/>
  <c r="AT7" i="8" s="1"/>
  <c r="AU7" i="8" s="1"/>
  <c r="AV7" i="8" s="1"/>
  <c r="AW7" i="8" s="1"/>
  <c r="AX7" i="8" s="1"/>
  <c r="AY7" i="8" s="1"/>
  <c r="AZ7" i="8" s="1"/>
  <c r="BA7" i="8" s="1"/>
  <c r="BB7" i="8" s="1"/>
  <c r="BC7" i="8" s="1"/>
  <c r="BD7" i="8" s="1"/>
  <c r="BE7" i="8" s="1"/>
  <c r="BF7" i="8" s="1"/>
  <c r="BG7" i="8" s="1"/>
  <c r="BH7" i="8" s="1"/>
  <c r="BI7" i="8" s="1"/>
  <c r="AR8" i="8"/>
  <c r="AS8" i="8" s="1"/>
  <c r="AT8" i="8" s="1"/>
  <c r="AU8" i="8" s="1"/>
  <c r="AV8" i="8" s="1"/>
  <c r="AW8" i="8" s="1"/>
  <c r="AX8" i="8" s="1"/>
  <c r="AY8" i="8" s="1"/>
  <c r="AZ8" i="8" s="1"/>
  <c r="BA8" i="8" s="1"/>
  <c r="BB8" i="8" s="1"/>
  <c r="BC8" i="8" s="1"/>
  <c r="BD8" i="8" s="1"/>
  <c r="BE8" i="8" s="1"/>
  <c r="BF8" i="8" s="1"/>
  <c r="BG8" i="8" s="1"/>
  <c r="BH8" i="8" s="1"/>
  <c r="BI8" i="8" s="1"/>
  <c r="BP13" i="8"/>
  <c r="BX13" i="8"/>
  <c r="C19" i="8"/>
  <c r="D19" i="8" s="1"/>
  <c r="E19" i="8" s="1"/>
  <c r="F19" i="8" s="1"/>
  <c r="G19" i="8" s="1"/>
  <c r="H19" i="8" s="1"/>
  <c r="I19" i="8" s="1"/>
  <c r="J19" i="8" s="1"/>
  <c r="K19" i="8" s="1"/>
  <c r="L19" i="8" s="1"/>
  <c r="M19" i="8" s="1"/>
  <c r="N19" i="8" s="1"/>
  <c r="O19" i="8" s="1"/>
  <c r="P19" i="8" s="1"/>
  <c r="Q19" i="8" s="1"/>
  <c r="R19" i="8" s="1"/>
  <c r="S19" i="8" s="1"/>
  <c r="T19" i="8" s="1"/>
  <c r="U19" i="8" s="1"/>
  <c r="AV23" i="8"/>
  <c r="AW23" i="8" s="1"/>
  <c r="AX23" i="8" s="1"/>
  <c r="AY23" i="8" s="1"/>
  <c r="AZ23" i="8" s="1"/>
  <c r="BA23" i="8" s="1"/>
  <c r="BB23" i="8" s="1"/>
  <c r="BC23" i="8" s="1"/>
  <c r="BD23" i="8" s="1"/>
  <c r="BE23" i="8" s="1"/>
  <c r="BF23" i="8" s="1"/>
  <c r="BG23" i="8" s="1"/>
  <c r="BH23" i="8" s="1"/>
  <c r="BI23" i="8" s="1"/>
  <c r="AP26" i="8"/>
  <c r="AB31" i="28" s="1"/>
  <c r="BA6" i="8"/>
  <c r="BB6" i="8" s="1"/>
  <c r="BC6" i="8" s="1"/>
  <c r="BD6" i="8" s="1"/>
  <c r="BE6" i="8" s="1"/>
  <c r="BF6" i="8" s="1"/>
  <c r="BG6" i="8" s="1"/>
  <c r="BH6" i="8" s="1"/>
  <c r="BQ13" i="8"/>
  <c r="BY13" i="8"/>
  <c r="AP25" i="8"/>
  <c r="AB30" i="28" s="1"/>
  <c r="BS13" i="8"/>
  <c r="AX17" i="8"/>
  <c r="AY17" i="8" s="1"/>
  <c r="AZ17" i="8" s="1"/>
  <c r="BA17" i="8" s="1"/>
  <c r="BB17" i="8" s="1"/>
  <c r="BC17" i="8" s="1"/>
  <c r="BD17" i="8" s="1"/>
  <c r="BE17" i="8" s="1"/>
  <c r="BF17" i="8" s="1"/>
  <c r="BG17" i="8" s="1"/>
  <c r="BH17" i="8" s="1"/>
  <c r="BI17" i="8" s="1"/>
  <c r="BW22" i="8"/>
  <c r="AP23" i="8"/>
  <c r="AB28" i="28" s="1"/>
  <c r="BT13" i="8"/>
  <c r="AX16" i="8"/>
  <c r="AY16" i="8" s="1"/>
  <c r="AZ16" i="8" s="1"/>
  <c r="BA16" i="8" s="1"/>
  <c r="BB16" i="8" s="1"/>
  <c r="BC16" i="8" s="1"/>
  <c r="BD16" i="8" s="1"/>
  <c r="BE16" i="8" s="1"/>
  <c r="BF16" i="8" s="1"/>
  <c r="BG16" i="8" s="1"/>
  <c r="BH16" i="8" s="1"/>
  <c r="BI16" i="8" s="1"/>
  <c r="AR15" i="7"/>
  <c r="AT25" i="7"/>
  <c r="AU25" i="7" s="1"/>
  <c r="AV25" i="7" s="1"/>
  <c r="AW25" i="7" s="1"/>
  <c r="AX25" i="7" s="1"/>
  <c r="AY25" i="7" s="1"/>
  <c r="AZ25" i="7" s="1"/>
  <c r="BA25" i="7" s="1"/>
  <c r="BB25" i="7" s="1"/>
  <c r="BC25" i="7" s="1"/>
  <c r="BD25" i="7" s="1"/>
  <c r="BE25" i="7" s="1"/>
  <c r="BF25" i="7" s="1"/>
  <c r="BG25" i="7" s="1"/>
  <c r="BH25" i="7" s="1"/>
  <c r="BI25" i="7" s="1"/>
  <c r="AR13" i="7"/>
  <c r="AR23" i="7"/>
  <c r="AS23" i="7" s="1"/>
  <c r="AT23" i="7" s="1"/>
  <c r="AU23" i="7" s="1"/>
  <c r="AV23" i="7" s="1"/>
  <c r="AW23" i="7" s="1"/>
  <c r="AX23" i="7" s="1"/>
  <c r="AY23" i="7" s="1"/>
  <c r="AZ23" i="7" s="1"/>
  <c r="BA23" i="7" s="1"/>
  <c r="BB23" i="7" s="1"/>
  <c r="BC23" i="7" s="1"/>
  <c r="BD23" i="7" s="1"/>
  <c r="BE23" i="7" s="1"/>
  <c r="BF23" i="7" s="1"/>
  <c r="BG23" i="7" s="1"/>
  <c r="BH23" i="7" s="1"/>
  <c r="BI23" i="7" s="1"/>
  <c r="AR25" i="7"/>
  <c r="AS25" i="7" s="1"/>
  <c r="AS24" i="7"/>
  <c r="AT24" i="7" s="1"/>
  <c r="AU24" i="7" s="1"/>
  <c r="AV24" i="7" s="1"/>
  <c r="AW24" i="7" s="1"/>
  <c r="AX24" i="7" s="1"/>
  <c r="AY24" i="7" s="1"/>
  <c r="AZ24" i="7" s="1"/>
  <c r="BA24" i="7" s="1"/>
  <c r="BB24" i="7" s="1"/>
  <c r="BC24" i="7" s="1"/>
  <c r="BD24" i="7" s="1"/>
  <c r="BE24" i="7" s="1"/>
  <c r="BF24" i="7" s="1"/>
  <c r="BG24" i="7" s="1"/>
  <c r="BH24" i="7" s="1"/>
  <c r="BI24" i="7" s="1"/>
  <c r="AS22" i="7"/>
  <c r="AT22" i="7" s="1"/>
  <c r="AU22" i="7" s="1"/>
  <c r="AV22" i="7" s="1"/>
  <c r="AW22" i="7" s="1"/>
  <c r="AX22" i="7" s="1"/>
  <c r="AY22" i="7" s="1"/>
  <c r="AZ22" i="7" s="1"/>
  <c r="BA22" i="7" s="1"/>
  <c r="BB22" i="7" s="1"/>
  <c r="BC22" i="7" s="1"/>
  <c r="BD22" i="7" s="1"/>
  <c r="BE22" i="7" s="1"/>
  <c r="BF22" i="7" s="1"/>
  <c r="BG22" i="7" s="1"/>
  <c r="BH22" i="7" s="1"/>
  <c r="BI22" i="7" s="1"/>
  <c r="AR17" i="7"/>
  <c r="AS17" i="7" s="1"/>
  <c r="AT17" i="7" s="1"/>
  <c r="AU17" i="7" s="1"/>
  <c r="AT16" i="7"/>
  <c r="AU16" i="7" s="1"/>
  <c r="AU26" i="7"/>
  <c r="AV26" i="7" s="1"/>
  <c r="AW26" i="7" s="1"/>
  <c r="AX26" i="7" s="1"/>
  <c r="AY26" i="7" s="1"/>
  <c r="AZ26" i="7" s="1"/>
  <c r="BA26" i="7" s="1"/>
  <c r="BB26" i="7" s="1"/>
  <c r="BC26" i="7" s="1"/>
  <c r="BD26" i="7" s="1"/>
  <c r="BE26" i="7" s="1"/>
  <c r="BF26" i="7" s="1"/>
  <c r="BG26" i="7" s="1"/>
  <c r="BH26" i="7" s="1"/>
  <c r="BI26" i="7" s="1"/>
  <c r="BJ33" i="7"/>
  <c r="AP26" i="7"/>
  <c r="AB16" i="28" s="1"/>
  <c r="AP24" i="7"/>
  <c r="AB14" i="28" s="1"/>
  <c r="AP22" i="7"/>
  <c r="AB12" i="28" s="1"/>
  <c r="C9" i="7"/>
  <c r="D9" i="7"/>
  <c r="E9" i="7"/>
  <c r="F9" i="7"/>
  <c r="G9" i="7"/>
  <c r="H9" i="7"/>
  <c r="I9" i="7"/>
  <c r="J9" i="7"/>
  <c r="K9" i="7"/>
  <c r="L9" i="7"/>
  <c r="M9" i="7"/>
  <c r="N9" i="7"/>
  <c r="O9" i="7"/>
  <c r="P9" i="7"/>
  <c r="Q9" i="7"/>
  <c r="R9" i="7"/>
  <c r="S9" i="7"/>
  <c r="T9" i="7"/>
  <c r="U9" i="7"/>
  <c r="B10" i="7"/>
  <c r="AK13" i="14" l="1"/>
  <c r="AJ24" i="11"/>
  <c r="V74" i="28" s="1"/>
  <c r="AJ25" i="11"/>
  <c r="V75" i="28" s="1"/>
  <c r="AJ22" i="15"/>
  <c r="V132" i="28" s="1"/>
  <c r="AK5" i="14"/>
  <c r="AK13" i="17"/>
  <c r="AT13" i="8"/>
  <c r="AU13" i="8" s="1"/>
  <c r="AV13" i="8" s="1"/>
  <c r="AW13" i="8" s="1"/>
  <c r="AX13" i="8" s="1"/>
  <c r="AY13" i="8" s="1"/>
  <c r="AZ13" i="8" s="1"/>
  <c r="BA13" i="8" s="1"/>
  <c r="BB13" i="8" s="1"/>
  <c r="BC13" i="8" s="1"/>
  <c r="BD13" i="8" s="1"/>
  <c r="BE13" i="8" s="1"/>
  <c r="BF13" i="8" s="1"/>
  <c r="BG13" i="8" s="1"/>
  <c r="BH13" i="8" s="1"/>
  <c r="BI13" i="8" s="1"/>
  <c r="AJ13" i="8"/>
  <c r="AY13" i="19"/>
  <c r="AZ13" i="19" s="1"/>
  <c r="BA13" i="19" s="1"/>
  <c r="BB13" i="19" s="1"/>
  <c r="BC13" i="19" s="1"/>
  <c r="BD13" i="19" s="1"/>
  <c r="BE13" i="19" s="1"/>
  <c r="BF13" i="19" s="1"/>
  <c r="BG13" i="19" s="1"/>
  <c r="BH13" i="19" s="1"/>
  <c r="BI13" i="19" s="1"/>
  <c r="AU14" i="11"/>
  <c r="AV14" i="11" s="1"/>
  <c r="AW14" i="11" s="1"/>
  <c r="AX14" i="11" s="1"/>
  <c r="AY14" i="11" s="1"/>
  <c r="AZ14" i="11" s="1"/>
  <c r="BA14" i="11" s="1"/>
  <c r="BB14" i="11" s="1"/>
  <c r="BC14" i="11" s="1"/>
  <c r="BD14" i="11" s="1"/>
  <c r="BE14" i="11" s="1"/>
  <c r="BF14" i="11" s="1"/>
  <c r="BG14" i="11" s="1"/>
  <c r="BH14" i="11" s="1"/>
  <c r="BI14" i="11" s="1"/>
  <c r="AK13" i="11"/>
  <c r="BQ22" i="8"/>
  <c r="BT15" i="8"/>
  <c r="AK4" i="15"/>
  <c r="AJ14" i="15"/>
  <c r="AK4" i="16"/>
  <c r="AK14" i="19"/>
  <c r="AK14" i="17"/>
  <c r="AK4" i="19"/>
  <c r="AK13" i="13"/>
  <c r="AJ13" i="18"/>
  <c r="AJ16" i="9"/>
  <c r="AK5" i="19"/>
  <c r="AJ17" i="20"/>
  <c r="BB8" i="18"/>
  <c r="BC8" i="18" s="1"/>
  <c r="BD8" i="18" s="1"/>
  <c r="BE8" i="18" s="1"/>
  <c r="BF8" i="18" s="1"/>
  <c r="BG8" i="18" s="1"/>
  <c r="BH8" i="18" s="1"/>
  <c r="BI8" i="18" s="1"/>
  <c r="AJ8" i="18"/>
  <c r="BB8" i="15"/>
  <c r="BC8" i="15" s="1"/>
  <c r="BD8" i="15" s="1"/>
  <c r="BE8" i="15" s="1"/>
  <c r="BF8" i="15" s="1"/>
  <c r="BG8" i="15" s="1"/>
  <c r="BH8" i="15" s="1"/>
  <c r="BI8" i="15" s="1"/>
  <c r="AJ8" i="15"/>
  <c r="BH4" i="10"/>
  <c r="BI4" i="10" s="1"/>
  <c r="AJ4" i="10"/>
  <c r="BQ8" i="9"/>
  <c r="BP8" i="9"/>
  <c r="AK13" i="10"/>
  <c r="AK4" i="10"/>
  <c r="AK14" i="11"/>
  <c r="AK14" i="14"/>
  <c r="AK14" i="15"/>
  <c r="AK5" i="17"/>
  <c r="AK14" i="18"/>
  <c r="AK4" i="20"/>
  <c r="BV6" i="9"/>
  <c r="BO6" i="9"/>
  <c r="AK5" i="15"/>
  <c r="AK14" i="16"/>
  <c r="AK5" i="18"/>
  <c r="AK13" i="9"/>
  <c r="BR7" i="9"/>
  <c r="BQ6" i="9"/>
  <c r="AJ8" i="10"/>
  <c r="AK4" i="11"/>
  <c r="AK5" i="16"/>
  <c r="AK13" i="18"/>
  <c r="AK5" i="12"/>
  <c r="AK14" i="13"/>
  <c r="AK4" i="18"/>
  <c r="AK13" i="15"/>
  <c r="AK4" i="17"/>
  <c r="AK14" i="9"/>
  <c r="BP6" i="9"/>
  <c r="BR8" i="9"/>
  <c r="AK14" i="10"/>
  <c r="AK4" i="13"/>
  <c r="AK13" i="16"/>
  <c r="AK13" i="20"/>
  <c r="AJ8" i="16"/>
  <c r="AJ4" i="19"/>
  <c r="AK14" i="20"/>
  <c r="BP7" i="9"/>
  <c r="AK13" i="12"/>
  <c r="AK4" i="14"/>
  <c r="AJ4" i="15"/>
  <c r="AK14" i="8"/>
  <c r="AK13" i="8"/>
  <c r="AJ15" i="8"/>
  <c r="AK5" i="11"/>
  <c r="AK14" i="12"/>
  <c r="AK4" i="12"/>
  <c r="BV8" i="9"/>
  <c r="BU7" i="9"/>
  <c r="BS7" i="9"/>
  <c r="BT7" i="9"/>
  <c r="AJ6" i="9"/>
  <c r="AJ7" i="9"/>
  <c r="BU6" i="9"/>
  <c r="BW6" i="9"/>
  <c r="V9" i="9"/>
  <c r="F21" i="3" s="1"/>
  <c r="BU8" i="9"/>
  <c r="AK4" i="9"/>
  <c r="BY6" i="9"/>
  <c r="BS8" i="9"/>
  <c r="BY8" i="9"/>
  <c r="BS6" i="9"/>
  <c r="BT6" i="9"/>
  <c r="AK5" i="9"/>
  <c r="BT8" i="9"/>
  <c r="BW7" i="9"/>
  <c r="BX8" i="9"/>
  <c r="BX7" i="9"/>
  <c r="AJ5" i="9"/>
  <c r="BV7" i="9"/>
  <c r="BY7" i="9"/>
  <c r="BX6" i="9"/>
  <c r="AK5" i="8"/>
  <c r="AK4" i="8"/>
  <c r="BA5" i="8"/>
  <c r="BB5" i="8" s="1"/>
  <c r="BC5" i="8" s="1"/>
  <c r="BD5" i="8" s="1"/>
  <c r="BE5" i="8" s="1"/>
  <c r="BF5" i="8" s="1"/>
  <c r="BG5" i="8" s="1"/>
  <c r="BH5" i="8" s="1"/>
  <c r="BI5" i="8" s="1"/>
  <c r="AJ24" i="8"/>
  <c r="V29" i="28" s="1"/>
  <c r="BE25" i="8"/>
  <c r="BF25" i="8" s="1"/>
  <c r="BG25" i="8" s="1"/>
  <c r="BH25" i="8" s="1"/>
  <c r="BI25" i="8" s="1"/>
  <c r="BH8" i="23"/>
  <c r="BI8" i="23" s="1"/>
  <c r="AJ6" i="23"/>
  <c r="AJ23" i="23"/>
  <c r="C10" i="23"/>
  <c r="AJ4" i="23"/>
  <c r="C19" i="23"/>
  <c r="AJ5" i="23"/>
  <c r="AJ24" i="23"/>
  <c r="AJ26" i="23"/>
  <c r="AJ25" i="23"/>
  <c r="AJ15" i="23"/>
  <c r="AJ16" i="23"/>
  <c r="AJ7" i="23"/>
  <c r="AJ22" i="23"/>
  <c r="AJ17" i="23"/>
  <c r="BD22" i="22"/>
  <c r="BE22" i="22" s="1"/>
  <c r="BF22" i="22" s="1"/>
  <c r="BG22" i="22" s="1"/>
  <c r="BH22" i="22" s="1"/>
  <c r="BI22" i="22" s="1"/>
  <c r="BH5" i="22"/>
  <c r="BI5" i="22" s="1"/>
  <c r="AJ5" i="22"/>
  <c r="BY6" i="22"/>
  <c r="BP7" i="22"/>
  <c r="AJ14" i="22"/>
  <c r="C19" i="22"/>
  <c r="BO6" i="22"/>
  <c r="C10" i="22"/>
  <c r="D10" i="22" s="1"/>
  <c r="E10" i="22" s="1"/>
  <c r="F10" i="22" s="1"/>
  <c r="G10" i="22" s="1"/>
  <c r="H10" i="22" s="1"/>
  <c r="I10" i="22" s="1"/>
  <c r="J10" i="22" s="1"/>
  <c r="K10" i="22" s="1"/>
  <c r="L10" i="22" s="1"/>
  <c r="M10" i="22" s="1"/>
  <c r="N10" i="22" s="1"/>
  <c r="O10" i="22" s="1"/>
  <c r="P10" i="22" s="1"/>
  <c r="Q10" i="22" s="1"/>
  <c r="R10" i="22" s="1"/>
  <c r="S10" i="22" s="1"/>
  <c r="T10" i="22" s="1"/>
  <c r="U10" i="22" s="1"/>
  <c r="BR7" i="22"/>
  <c r="BW7" i="22"/>
  <c r="BS7" i="22"/>
  <c r="BU6" i="22"/>
  <c r="AJ7" i="22"/>
  <c r="BV8" i="22"/>
  <c r="AJ26" i="22"/>
  <c r="AJ23" i="22"/>
  <c r="AJ16" i="22"/>
  <c r="BX8" i="22"/>
  <c r="BX6" i="22"/>
  <c r="AJ6" i="22"/>
  <c r="BQ8" i="22"/>
  <c r="BP6" i="22"/>
  <c r="AJ17" i="22"/>
  <c r="AJ4" i="22"/>
  <c r="AJ25" i="22"/>
  <c r="AJ24" i="22"/>
  <c r="BY7" i="22"/>
  <c r="AJ15" i="22"/>
  <c r="AJ17" i="21"/>
  <c r="AV26" i="21"/>
  <c r="AW26" i="21" s="1"/>
  <c r="AX26" i="21" s="1"/>
  <c r="AY26" i="21" s="1"/>
  <c r="AZ26" i="21" s="1"/>
  <c r="BA26" i="21" s="1"/>
  <c r="BB26" i="21" s="1"/>
  <c r="BC26" i="21" s="1"/>
  <c r="BD26" i="21" s="1"/>
  <c r="BE26" i="21" s="1"/>
  <c r="BF26" i="21" s="1"/>
  <c r="BG26" i="21" s="1"/>
  <c r="BH26" i="21" s="1"/>
  <c r="BI26" i="21" s="1"/>
  <c r="AJ6" i="21"/>
  <c r="C10" i="21"/>
  <c r="AJ5" i="21"/>
  <c r="AJ15" i="21"/>
  <c r="AJ4" i="21"/>
  <c r="C19" i="21"/>
  <c r="AJ14" i="21"/>
  <c r="AJ22" i="21"/>
  <c r="AJ16" i="21"/>
  <c r="AJ23" i="21"/>
  <c r="BE22" i="24"/>
  <c r="BF22" i="24" s="1"/>
  <c r="BG22" i="24" s="1"/>
  <c r="BH22" i="24" s="1"/>
  <c r="BI22" i="24" s="1"/>
  <c r="AJ23" i="24"/>
  <c r="AJ24" i="24"/>
  <c r="AK4" i="24"/>
  <c r="AJ15" i="24"/>
  <c r="AJ13" i="24"/>
  <c r="AK5" i="24"/>
  <c r="AK14" i="24"/>
  <c r="AK13" i="24"/>
  <c r="D19" i="24"/>
  <c r="AJ17" i="24"/>
  <c r="AS4" i="24"/>
  <c r="AT4" i="24" s="1"/>
  <c r="AU4" i="24" s="1"/>
  <c r="AV4" i="24" s="1"/>
  <c r="AW4" i="24" s="1"/>
  <c r="AX4" i="24" s="1"/>
  <c r="AY4" i="24" s="1"/>
  <c r="AZ4" i="24" s="1"/>
  <c r="BA4" i="24" s="1"/>
  <c r="BB4" i="24" s="1"/>
  <c r="BC4" i="24" s="1"/>
  <c r="BD4" i="24" s="1"/>
  <c r="BE4" i="24" s="1"/>
  <c r="BF4" i="24" s="1"/>
  <c r="BG4" i="24" s="1"/>
  <c r="BH4" i="24" s="1"/>
  <c r="BI4" i="24" s="1"/>
  <c r="AJ25" i="24"/>
  <c r="AS5" i="24"/>
  <c r="AT5" i="24" s="1"/>
  <c r="AU5" i="24" s="1"/>
  <c r="AV5" i="24" s="1"/>
  <c r="AW5" i="24" s="1"/>
  <c r="AX5" i="24" s="1"/>
  <c r="AY5" i="24" s="1"/>
  <c r="AZ5" i="24" s="1"/>
  <c r="BA5" i="24" s="1"/>
  <c r="BB5" i="24" s="1"/>
  <c r="BC5" i="24" s="1"/>
  <c r="BD5" i="24" s="1"/>
  <c r="BE5" i="24" s="1"/>
  <c r="BF5" i="24" s="1"/>
  <c r="BG5" i="24" s="1"/>
  <c r="BH5" i="24" s="1"/>
  <c r="BI5" i="24" s="1"/>
  <c r="AS6" i="24"/>
  <c r="AT6" i="24" s="1"/>
  <c r="AU6" i="24" s="1"/>
  <c r="AV6" i="24" s="1"/>
  <c r="AW6" i="24" s="1"/>
  <c r="AX6" i="24" s="1"/>
  <c r="AY6" i="24" s="1"/>
  <c r="AZ6" i="24" s="1"/>
  <c r="BA6" i="24" s="1"/>
  <c r="BB6" i="24" s="1"/>
  <c r="BC6" i="24" s="1"/>
  <c r="BD6" i="24" s="1"/>
  <c r="BE6" i="24" s="1"/>
  <c r="BF6" i="24" s="1"/>
  <c r="BG6" i="24" s="1"/>
  <c r="BH6" i="24" s="1"/>
  <c r="BI6" i="24" s="1"/>
  <c r="AS7" i="24"/>
  <c r="AT7" i="24" s="1"/>
  <c r="AU7" i="24" s="1"/>
  <c r="AV7" i="24" s="1"/>
  <c r="AW7" i="24" s="1"/>
  <c r="AX7" i="24" s="1"/>
  <c r="AY7" i="24" s="1"/>
  <c r="AZ7" i="24" s="1"/>
  <c r="BA7" i="24" s="1"/>
  <c r="BB7" i="24" s="1"/>
  <c r="BC7" i="24" s="1"/>
  <c r="BD7" i="24" s="1"/>
  <c r="BE7" i="24" s="1"/>
  <c r="BF7" i="24" s="1"/>
  <c r="BG7" i="24" s="1"/>
  <c r="BH7" i="24" s="1"/>
  <c r="BI7" i="24" s="1"/>
  <c r="AJ14" i="24"/>
  <c r="AY16" i="24"/>
  <c r="AZ16" i="24" s="1"/>
  <c r="BA16" i="24" s="1"/>
  <c r="BB16" i="24" s="1"/>
  <c r="BC16" i="24" s="1"/>
  <c r="BD16" i="24" s="1"/>
  <c r="BE16" i="24" s="1"/>
  <c r="BF16" i="24" s="1"/>
  <c r="BG16" i="24" s="1"/>
  <c r="BH16" i="24" s="1"/>
  <c r="BI16" i="24" s="1"/>
  <c r="AS8" i="24"/>
  <c r="AT8" i="24" s="1"/>
  <c r="AU8" i="24" s="1"/>
  <c r="AV8" i="24" s="1"/>
  <c r="AW8" i="24" s="1"/>
  <c r="AX8" i="24" s="1"/>
  <c r="AY8" i="24" s="1"/>
  <c r="AZ8" i="24" s="1"/>
  <c r="BA8" i="24" s="1"/>
  <c r="BB8" i="24" s="1"/>
  <c r="BC8" i="24" s="1"/>
  <c r="BD8" i="24" s="1"/>
  <c r="BE8" i="24" s="1"/>
  <c r="BF8" i="24" s="1"/>
  <c r="BG8" i="24" s="1"/>
  <c r="BH8" i="24" s="1"/>
  <c r="BI8" i="24" s="1"/>
  <c r="D10" i="24"/>
  <c r="AJ26" i="24"/>
  <c r="BH6" i="20"/>
  <c r="BI6" i="20" s="1"/>
  <c r="AJ6" i="20"/>
  <c r="AJ22" i="20"/>
  <c r="V207" i="28" s="1"/>
  <c r="AJ25" i="20"/>
  <c r="V210" i="28" s="1"/>
  <c r="AJ15" i="20"/>
  <c r="AJ13" i="20"/>
  <c r="AJ24" i="20"/>
  <c r="V209" i="28" s="1"/>
  <c r="AJ23" i="20"/>
  <c r="V208" i="28" s="1"/>
  <c r="AJ5" i="20"/>
  <c r="AK5" i="20"/>
  <c r="AJ14" i="20"/>
  <c r="AJ16" i="20"/>
  <c r="C19" i="20"/>
  <c r="AJ8" i="20"/>
  <c r="C10" i="20"/>
  <c r="AJ4" i="20"/>
  <c r="AJ26" i="20"/>
  <c r="V211" i="28" s="1"/>
  <c r="AJ7" i="20"/>
  <c r="BG16" i="19"/>
  <c r="BH16" i="19" s="1"/>
  <c r="BI16" i="19" s="1"/>
  <c r="BF15" i="19"/>
  <c r="BG15" i="19" s="1"/>
  <c r="BH15" i="19" s="1"/>
  <c r="BI15" i="19" s="1"/>
  <c r="AY17" i="19"/>
  <c r="AZ17" i="19" s="1"/>
  <c r="BA17" i="19" s="1"/>
  <c r="BB17" i="19" s="1"/>
  <c r="BC17" i="19" s="1"/>
  <c r="BD17" i="19" s="1"/>
  <c r="BE17" i="19" s="1"/>
  <c r="BF17" i="19" s="1"/>
  <c r="BG17" i="19" s="1"/>
  <c r="BH17" i="19" s="1"/>
  <c r="BI17" i="19" s="1"/>
  <c r="AJ5" i="19"/>
  <c r="AJ7" i="19"/>
  <c r="AJ14" i="19"/>
  <c r="AJ25" i="19"/>
  <c r="V195" i="28" s="1"/>
  <c r="AV22" i="19"/>
  <c r="AW22" i="19" s="1"/>
  <c r="AX22" i="19" s="1"/>
  <c r="AY22" i="19" s="1"/>
  <c r="AZ22" i="19" s="1"/>
  <c r="BA22" i="19" s="1"/>
  <c r="BB22" i="19" s="1"/>
  <c r="BC22" i="19" s="1"/>
  <c r="BD22" i="19" s="1"/>
  <c r="BE22" i="19" s="1"/>
  <c r="BF22" i="19" s="1"/>
  <c r="BG22" i="19" s="1"/>
  <c r="BH22" i="19" s="1"/>
  <c r="BI22" i="19" s="1"/>
  <c r="AJ8" i="19"/>
  <c r="D19" i="19"/>
  <c r="AJ24" i="19"/>
  <c r="V194" i="28" s="1"/>
  <c r="D10" i="19"/>
  <c r="AV26" i="19"/>
  <c r="AW26" i="19" s="1"/>
  <c r="AX26" i="19" s="1"/>
  <c r="AY26" i="19" s="1"/>
  <c r="AZ26" i="19" s="1"/>
  <c r="BA26" i="19" s="1"/>
  <c r="BB26" i="19" s="1"/>
  <c r="BC26" i="19" s="1"/>
  <c r="BD26" i="19" s="1"/>
  <c r="BE26" i="19" s="1"/>
  <c r="BF26" i="19" s="1"/>
  <c r="BG26" i="19" s="1"/>
  <c r="BH26" i="19" s="1"/>
  <c r="BI26" i="19" s="1"/>
  <c r="AJ6" i="19"/>
  <c r="AJ23" i="19"/>
  <c r="V193" i="28" s="1"/>
  <c r="AJ24" i="18"/>
  <c r="V179" i="28" s="1"/>
  <c r="AJ25" i="18"/>
  <c r="V180" i="28" s="1"/>
  <c r="AJ14" i="18"/>
  <c r="AJ16" i="18"/>
  <c r="AJ22" i="18"/>
  <c r="V177" i="28" s="1"/>
  <c r="AJ17" i="18"/>
  <c r="AJ23" i="18"/>
  <c r="V178" i="28" s="1"/>
  <c r="AJ26" i="18"/>
  <c r="V181" i="28" s="1"/>
  <c r="AJ4" i="18"/>
  <c r="C19" i="18"/>
  <c r="AJ7" i="18"/>
  <c r="AJ5" i="18"/>
  <c r="C10" i="18"/>
  <c r="AJ15" i="18"/>
  <c r="AJ6" i="18"/>
  <c r="BD26" i="17"/>
  <c r="AX17" i="17"/>
  <c r="AY17" i="17" s="1"/>
  <c r="AZ17" i="17" s="1"/>
  <c r="BA17" i="17" s="1"/>
  <c r="BB17" i="17" s="1"/>
  <c r="BC17" i="17" s="1"/>
  <c r="BD17" i="17" s="1"/>
  <c r="BE17" i="17" s="1"/>
  <c r="BF17" i="17" s="1"/>
  <c r="BG17" i="17" s="1"/>
  <c r="BH17" i="17" s="1"/>
  <c r="BI17" i="17" s="1"/>
  <c r="AJ22" i="17"/>
  <c r="V162" i="28" s="1"/>
  <c r="AJ16" i="17"/>
  <c r="AJ5" i="17"/>
  <c r="C10" i="17"/>
  <c r="AJ25" i="17"/>
  <c r="V165" i="28" s="1"/>
  <c r="AJ24" i="17"/>
  <c r="V164" i="28" s="1"/>
  <c r="AJ4" i="17"/>
  <c r="AJ6" i="17"/>
  <c r="AJ23" i="17"/>
  <c r="V163" i="28" s="1"/>
  <c r="AJ14" i="17"/>
  <c r="AJ15" i="17"/>
  <c r="C19" i="17"/>
  <c r="AJ7" i="17"/>
  <c r="AJ8" i="17"/>
  <c r="BF14" i="16"/>
  <c r="BG14" i="16" s="1"/>
  <c r="BH14" i="16" s="1"/>
  <c r="BI14" i="16" s="1"/>
  <c r="AJ14" i="16"/>
  <c r="AJ22" i="16"/>
  <c r="V147" i="28" s="1"/>
  <c r="AJ7" i="16"/>
  <c r="C10" i="16"/>
  <c r="AJ6" i="16"/>
  <c r="AJ17" i="16"/>
  <c r="AJ26" i="16"/>
  <c r="V151" i="28" s="1"/>
  <c r="AJ23" i="16"/>
  <c r="V148" i="28" s="1"/>
  <c r="AJ16" i="16"/>
  <c r="AJ5" i="16"/>
  <c r="AJ4" i="16"/>
  <c r="C19" i="16"/>
  <c r="AJ15" i="16"/>
  <c r="AJ25" i="16"/>
  <c r="V150" i="28" s="1"/>
  <c r="AJ24" i="16"/>
  <c r="V149" i="28" s="1"/>
  <c r="AJ7" i="15"/>
  <c r="AJ26" i="15"/>
  <c r="V136" i="28" s="1"/>
  <c r="C19" i="15"/>
  <c r="AJ15" i="15"/>
  <c r="AJ13" i="15"/>
  <c r="AJ24" i="15"/>
  <c r="V134" i="28" s="1"/>
  <c r="AJ25" i="15"/>
  <c r="V135" i="28" s="1"/>
  <c r="C10" i="15"/>
  <c r="AJ16" i="15"/>
  <c r="AJ23" i="15"/>
  <c r="V133" i="28" s="1"/>
  <c r="AJ6" i="15"/>
  <c r="AJ17" i="15"/>
  <c r="AJ5" i="15"/>
  <c r="BF14" i="14"/>
  <c r="BG14" i="14" s="1"/>
  <c r="BH14" i="14" s="1"/>
  <c r="BI14" i="14" s="1"/>
  <c r="AJ14" i="14"/>
  <c r="BY8" i="14"/>
  <c r="AJ17" i="14"/>
  <c r="BX6" i="14"/>
  <c r="BO8" i="14"/>
  <c r="BW6" i="14"/>
  <c r="AJ15" i="14"/>
  <c r="AJ7" i="14"/>
  <c r="C19" i="14"/>
  <c r="BX8" i="14"/>
  <c r="BP6" i="14"/>
  <c r="BW8" i="14"/>
  <c r="AJ4" i="14"/>
  <c r="AJ8" i="14"/>
  <c r="BV8" i="14"/>
  <c r="BY6" i="14"/>
  <c r="BP8" i="14"/>
  <c r="BV6" i="14"/>
  <c r="AJ6" i="14"/>
  <c r="BV7" i="14"/>
  <c r="AJ24" i="14"/>
  <c r="V119" i="28" s="1"/>
  <c r="BO7" i="14"/>
  <c r="V9" i="14"/>
  <c r="K21" i="3" s="1"/>
  <c r="BO6" i="14"/>
  <c r="AJ22" i="14"/>
  <c r="V117" i="28" s="1"/>
  <c r="AJ16" i="14"/>
  <c r="AJ26" i="14"/>
  <c r="V121" i="28" s="1"/>
  <c r="BW7" i="14"/>
  <c r="AJ5" i="14"/>
  <c r="BP7" i="14"/>
  <c r="AJ23" i="14"/>
  <c r="V118" i="28" s="1"/>
  <c r="AJ25" i="14"/>
  <c r="V120" i="28" s="1"/>
  <c r="AJ24" i="13"/>
  <c r="V104" i="28" s="1"/>
  <c r="AJ14" i="13"/>
  <c r="C19" i="13"/>
  <c r="AJ17" i="13"/>
  <c r="AJ15" i="13"/>
  <c r="AJ26" i="13"/>
  <c r="V106" i="28" s="1"/>
  <c r="AJ7" i="13"/>
  <c r="AJ25" i="13"/>
  <c r="V105" i="28" s="1"/>
  <c r="AJ23" i="13"/>
  <c r="V103" i="28" s="1"/>
  <c r="AK5" i="13"/>
  <c r="AJ16" i="13"/>
  <c r="AJ22" i="13"/>
  <c r="V102" i="28" s="1"/>
  <c r="AJ5" i="13"/>
  <c r="AJ13" i="13"/>
  <c r="AJ8" i="13"/>
  <c r="C10" i="13"/>
  <c r="AJ4" i="13"/>
  <c r="AJ6" i="13"/>
  <c r="BD25" i="12"/>
  <c r="BE25" i="12" s="1"/>
  <c r="BF25" i="12" s="1"/>
  <c r="BG25" i="12" s="1"/>
  <c r="BH25" i="12" s="1"/>
  <c r="BI25" i="12" s="1"/>
  <c r="AJ25" i="12"/>
  <c r="V90" i="28" s="1"/>
  <c r="AJ15" i="12"/>
  <c r="AJ5" i="12"/>
  <c r="AJ8" i="12"/>
  <c r="AJ22" i="12"/>
  <c r="V87" i="28" s="1"/>
  <c r="AJ7" i="12"/>
  <c r="AJ14" i="12"/>
  <c r="C19" i="12"/>
  <c r="C10" i="12"/>
  <c r="AJ4" i="12"/>
  <c r="AJ17" i="12"/>
  <c r="AJ6" i="12"/>
  <c r="AJ26" i="12"/>
  <c r="V91" i="28" s="1"/>
  <c r="AJ23" i="12"/>
  <c r="V88" i="28" s="1"/>
  <c r="AJ16" i="12"/>
  <c r="AJ24" i="12"/>
  <c r="V89" i="28" s="1"/>
  <c r="BH6" i="11"/>
  <c r="BI6" i="11" s="1"/>
  <c r="AJ6" i="11" s="1"/>
  <c r="C10" i="11"/>
  <c r="AJ23" i="11"/>
  <c r="V73" i="28" s="1"/>
  <c r="AJ26" i="11"/>
  <c r="V76" i="28" s="1"/>
  <c r="C19" i="11"/>
  <c r="AJ16" i="11"/>
  <c r="AJ8" i="11"/>
  <c r="AJ17" i="11"/>
  <c r="AJ15" i="11"/>
  <c r="AJ5" i="11"/>
  <c r="AJ4" i="11"/>
  <c r="AJ7" i="11"/>
  <c r="AV22" i="11"/>
  <c r="AW22" i="11" s="1"/>
  <c r="AX22" i="11" s="1"/>
  <c r="AY22" i="11" s="1"/>
  <c r="AZ22" i="11" s="1"/>
  <c r="BA22" i="11" s="1"/>
  <c r="BB22" i="11" s="1"/>
  <c r="BC22" i="11" s="1"/>
  <c r="BD22" i="11" s="1"/>
  <c r="BE22" i="11" s="1"/>
  <c r="BF22" i="11" s="1"/>
  <c r="BG22" i="11" s="1"/>
  <c r="BH22" i="11" s="1"/>
  <c r="BI22" i="11" s="1"/>
  <c r="AJ17" i="10"/>
  <c r="AJ5" i="10"/>
  <c r="AJ14" i="10"/>
  <c r="AJ24" i="10"/>
  <c r="V59" i="28" s="1"/>
  <c r="AJ15" i="10"/>
  <c r="AJ16" i="10"/>
  <c r="AJ22" i="10"/>
  <c r="V57" i="28" s="1"/>
  <c r="C19" i="10"/>
  <c r="AJ26" i="10"/>
  <c r="V61" i="28" s="1"/>
  <c r="AJ25" i="10"/>
  <c r="V60" i="28" s="1"/>
  <c r="AJ7" i="10"/>
  <c r="AK5" i="10"/>
  <c r="AJ6" i="10"/>
  <c r="C10" i="10"/>
  <c r="AJ23" i="10"/>
  <c r="V58" i="28" s="1"/>
  <c r="AJ23" i="9"/>
  <c r="V43" i="28" s="1"/>
  <c r="AJ17" i="9"/>
  <c r="AJ22" i="9"/>
  <c r="V42" i="28" s="1"/>
  <c r="AJ15" i="9"/>
  <c r="AJ14" i="9"/>
  <c r="C19" i="9"/>
  <c r="AJ25" i="9"/>
  <c r="V45" i="28" s="1"/>
  <c r="AT26" i="9"/>
  <c r="AU26" i="9" s="1"/>
  <c r="AV26" i="9" s="1"/>
  <c r="AW26" i="9" s="1"/>
  <c r="AX26" i="9" s="1"/>
  <c r="AY26" i="9" s="1"/>
  <c r="AZ26" i="9" s="1"/>
  <c r="BA26" i="9" s="1"/>
  <c r="BB26" i="9" s="1"/>
  <c r="BC26" i="9" s="1"/>
  <c r="BD26" i="9" s="1"/>
  <c r="BE26" i="9" s="1"/>
  <c r="BF26" i="9" s="1"/>
  <c r="BG26" i="9" s="1"/>
  <c r="BH26" i="9" s="1"/>
  <c r="BI26" i="9" s="1"/>
  <c r="BI6" i="8"/>
  <c r="AJ6" i="8" s="1"/>
  <c r="BG14" i="8"/>
  <c r="BH14" i="8" s="1"/>
  <c r="BI14" i="8" s="1"/>
  <c r="AJ14" i="8"/>
  <c r="BV15" i="8"/>
  <c r="BT22" i="8"/>
  <c r="AJ17" i="8"/>
  <c r="AJ23" i="8"/>
  <c r="V28" i="28" s="1"/>
  <c r="BO15" i="8"/>
  <c r="BX22" i="8"/>
  <c r="AJ8" i="8"/>
  <c r="AJ4" i="8"/>
  <c r="BU22" i="8"/>
  <c r="BX15" i="8"/>
  <c r="AJ7" i="8"/>
  <c r="BY22" i="8"/>
  <c r="AJ16" i="8"/>
  <c r="BO22" i="8"/>
  <c r="BP22" i="8"/>
  <c r="BR15" i="8"/>
  <c r="BS22" i="8"/>
  <c r="BP15" i="8"/>
  <c r="D10" i="8"/>
  <c r="BY15" i="8"/>
  <c r="BQ15" i="8"/>
  <c r="BR22" i="8"/>
  <c r="BU23" i="8"/>
  <c r="BU15" i="8"/>
  <c r="BV22" i="8"/>
  <c r="AJ22" i="8"/>
  <c r="V27" i="28" s="1"/>
  <c r="AJ26" i="8"/>
  <c r="V31" i="28" s="1"/>
  <c r="BW15" i="8"/>
  <c r="BS15" i="8"/>
  <c r="V18" i="8"/>
  <c r="E23" i="3" s="1"/>
  <c r="AJ26" i="7"/>
  <c r="V16" i="28" s="1"/>
  <c r="AJ25" i="7"/>
  <c r="V15" i="28" s="1"/>
  <c r="AJ23" i="7"/>
  <c r="V13" i="28" s="1"/>
  <c r="AJ24" i="7"/>
  <c r="V14" i="28" s="1"/>
  <c r="AJ22" i="7"/>
  <c r="V12" i="28" s="1"/>
  <c r="C10" i="7"/>
  <c r="D10" i="7" s="1"/>
  <c r="E10" i="7" s="1"/>
  <c r="F10" i="7" s="1"/>
  <c r="G10" i="7" s="1"/>
  <c r="H10" i="7" s="1"/>
  <c r="I10" i="7" s="1"/>
  <c r="J10" i="7" s="1"/>
  <c r="K10" i="7" s="1"/>
  <c r="L10" i="7" s="1"/>
  <c r="M10" i="7" s="1"/>
  <c r="N10" i="7" s="1"/>
  <c r="O10" i="7" s="1"/>
  <c r="P10" i="7" s="1"/>
  <c r="Q10" i="7" s="1"/>
  <c r="R10" i="7" s="1"/>
  <c r="S10" i="7" s="1"/>
  <c r="T10" i="7" s="1"/>
  <c r="U10" i="7" s="1"/>
  <c r="B9" i="27"/>
  <c r="B8" i="6"/>
  <c r="B9" i="6"/>
  <c r="G248" i="28"/>
  <c r="H248" i="28"/>
  <c r="I248" i="28"/>
  <c r="J248" i="28"/>
  <c r="K248" i="28"/>
  <c r="L248" i="28"/>
  <c r="G249" i="28"/>
  <c r="H249" i="28"/>
  <c r="I249" i="28"/>
  <c r="J249" i="28"/>
  <c r="K249" i="28"/>
  <c r="L249" i="28"/>
  <c r="G250" i="28"/>
  <c r="H250" i="28"/>
  <c r="I250" i="28"/>
  <c r="J250" i="28"/>
  <c r="K250" i="28"/>
  <c r="L250" i="28"/>
  <c r="F248" i="28"/>
  <c r="F249" i="28"/>
  <c r="F250" i="28"/>
  <c r="A247" i="28"/>
  <c r="A248" i="28" s="1"/>
  <c r="A249" i="28" s="1"/>
  <c r="A250" i="28" s="1"/>
  <c r="A251" i="28" s="1"/>
  <c r="A242" i="28"/>
  <c r="A243" i="28" s="1"/>
  <c r="A244" i="28" s="1"/>
  <c r="A245" i="28" s="1"/>
  <c r="A246" i="28" s="1"/>
  <c r="C244" i="28"/>
  <c r="C245" i="28" s="1"/>
  <c r="C246" i="28" s="1"/>
  <c r="C247" i="28" s="1"/>
  <c r="C248" i="28" s="1"/>
  <c r="C249" i="28" s="1"/>
  <c r="C250" i="28" s="1"/>
  <c r="C243" i="28"/>
  <c r="A232" i="28"/>
  <c r="A233" i="28" s="1"/>
  <c r="A234" i="28" s="1"/>
  <c r="A235" i="28" s="1"/>
  <c r="A236" i="28" s="1"/>
  <c r="A227" i="28"/>
  <c r="A228" i="28" s="1"/>
  <c r="A229" i="28" s="1"/>
  <c r="A230" i="28" s="1"/>
  <c r="A231" i="28" s="1"/>
  <c r="C228" i="28"/>
  <c r="C229" i="28" s="1"/>
  <c r="C230" i="28" s="1"/>
  <c r="C231" i="28" s="1"/>
  <c r="C232" i="28" s="1"/>
  <c r="C233" i="28" s="1"/>
  <c r="C234" i="28" s="1"/>
  <c r="C235" i="28" s="1"/>
  <c r="A217" i="28"/>
  <c r="A218" i="28" s="1"/>
  <c r="A219" i="28" s="1"/>
  <c r="A220" i="28" s="1"/>
  <c r="A221" i="28" s="1"/>
  <c r="A212" i="28"/>
  <c r="A213" i="28" s="1"/>
  <c r="A214" i="28" s="1"/>
  <c r="A215" i="28" s="1"/>
  <c r="A216" i="28" s="1"/>
  <c r="C213" i="28"/>
  <c r="C214" i="28" s="1"/>
  <c r="C215" i="28" s="1"/>
  <c r="C216" i="28" s="1"/>
  <c r="C217" i="28" s="1"/>
  <c r="C218" i="28" s="1"/>
  <c r="C219" i="28" s="1"/>
  <c r="C220" i="28" s="1"/>
  <c r="B203" i="28"/>
  <c r="B204" i="28"/>
  <c r="B205" i="28"/>
  <c r="B206" i="28"/>
  <c r="B202" i="28"/>
  <c r="B198" i="28"/>
  <c r="B199" i="28"/>
  <c r="B200" i="28"/>
  <c r="B201" i="28"/>
  <c r="B197" i="28"/>
  <c r="A202" i="28"/>
  <c r="A203" i="28" s="1"/>
  <c r="A204" i="28" s="1"/>
  <c r="A205" i="28" s="1"/>
  <c r="A206" i="28" s="1"/>
  <c r="A197" i="28"/>
  <c r="A198" i="28" s="1"/>
  <c r="A199" i="28" s="1"/>
  <c r="A200" i="28" s="1"/>
  <c r="A201" i="28" s="1"/>
  <c r="C198" i="28"/>
  <c r="C199" i="28" s="1"/>
  <c r="C200" i="28" s="1"/>
  <c r="C201" i="28" s="1"/>
  <c r="C202" i="28" s="1"/>
  <c r="C203" i="28" s="1"/>
  <c r="C204" i="28" s="1"/>
  <c r="C205" i="28" s="1"/>
  <c r="B188" i="28"/>
  <c r="B189" i="28"/>
  <c r="B190" i="28"/>
  <c r="B191" i="28"/>
  <c r="B187" i="28"/>
  <c r="B183" i="28"/>
  <c r="B184" i="28"/>
  <c r="B185" i="28"/>
  <c r="B186" i="28"/>
  <c r="B182" i="28"/>
  <c r="A187" i="28"/>
  <c r="A188" i="28" s="1"/>
  <c r="A189" i="28" s="1"/>
  <c r="A190" i="28" s="1"/>
  <c r="A191" i="28" s="1"/>
  <c r="A182" i="28"/>
  <c r="A183" i="28" s="1"/>
  <c r="A184" i="28" s="1"/>
  <c r="A185" i="28" s="1"/>
  <c r="A186" i="28" s="1"/>
  <c r="C183" i="28"/>
  <c r="C184" i="28" s="1"/>
  <c r="C185" i="28" s="1"/>
  <c r="C186" i="28" s="1"/>
  <c r="C187" i="28" s="1"/>
  <c r="C188" i="28" s="1"/>
  <c r="C189" i="28" s="1"/>
  <c r="C190" i="28" s="1"/>
  <c r="B173" i="28"/>
  <c r="B174" i="28"/>
  <c r="B175" i="28"/>
  <c r="B176" i="28"/>
  <c r="B172" i="28"/>
  <c r="B168" i="28"/>
  <c r="B169" i="28"/>
  <c r="B170" i="28"/>
  <c r="B171" i="28"/>
  <c r="B167" i="28"/>
  <c r="A172" i="28"/>
  <c r="A173" i="28" s="1"/>
  <c r="A174" i="28" s="1"/>
  <c r="A175" i="28" s="1"/>
  <c r="A176" i="28" s="1"/>
  <c r="A167" i="28"/>
  <c r="A168" i="28" s="1"/>
  <c r="A169" i="28" s="1"/>
  <c r="A170" i="28" s="1"/>
  <c r="A171" i="28" s="1"/>
  <c r="C168" i="28"/>
  <c r="C169" i="28" s="1"/>
  <c r="C170" i="28" s="1"/>
  <c r="C171" i="28" s="1"/>
  <c r="C172" i="28" s="1"/>
  <c r="C173" i="28" s="1"/>
  <c r="C174" i="28" s="1"/>
  <c r="C175" i="28" s="1"/>
  <c r="B158" i="28"/>
  <c r="B159" i="28"/>
  <c r="B160" i="28"/>
  <c r="B161" i="28"/>
  <c r="B157" i="28"/>
  <c r="B153" i="28"/>
  <c r="B154" i="28"/>
  <c r="B155" i="28"/>
  <c r="B156" i="28"/>
  <c r="B152" i="28"/>
  <c r="A157" i="28"/>
  <c r="A158" i="28" s="1"/>
  <c r="A159" i="28" s="1"/>
  <c r="A160" i="28" s="1"/>
  <c r="A161" i="28" s="1"/>
  <c r="A152" i="28"/>
  <c r="A153" i="28" s="1"/>
  <c r="A154" i="28" s="1"/>
  <c r="A155" i="28" s="1"/>
  <c r="A156" i="28" s="1"/>
  <c r="C153" i="28"/>
  <c r="C154" i="28" s="1"/>
  <c r="C155" i="28" s="1"/>
  <c r="C156" i="28" s="1"/>
  <c r="C157" i="28" s="1"/>
  <c r="C158" i="28" s="1"/>
  <c r="C159" i="28" s="1"/>
  <c r="C160" i="28" s="1"/>
  <c r="B143" i="28"/>
  <c r="B144" i="28"/>
  <c r="B145" i="28"/>
  <c r="B146" i="28"/>
  <c r="B142" i="28"/>
  <c r="B138" i="28"/>
  <c r="B139" i="28"/>
  <c r="B140" i="28"/>
  <c r="B141" i="28"/>
  <c r="B137" i="28"/>
  <c r="A142" i="28"/>
  <c r="A143" i="28" s="1"/>
  <c r="A144" i="28" s="1"/>
  <c r="A145" i="28" s="1"/>
  <c r="A146" i="28" s="1"/>
  <c r="A137" i="28"/>
  <c r="A138" i="28" s="1"/>
  <c r="A139" i="28" s="1"/>
  <c r="A140" i="28" s="1"/>
  <c r="A141" i="28" s="1"/>
  <c r="B128" i="28"/>
  <c r="B129" i="28"/>
  <c r="B130" i="28"/>
  <c r="B131" i="28"/>
  <c r="B127" i="28"/>
  <c r="B123" i="28"/>
  <c r="B124" i="28"/>
  <c r="B125" i="28"/>
  <c r="B126" i="28"/>
  <c r="A127" i="28"/>
  <c r="A128" i="28" s="1"/>
  <c r="A129" i="28" s="1"/>
  <c r="A130" i="28" s="1"/>
  <c r="A131" i="28" s="1"/>
  <c r="B122" i="28"/>
  <c r="A122" i="28"/>
  <c r="A123" i="28" s="1"/>
  <c r="A124" i="28" s="1"/>
  <c r="A125" i="28" s="1"/>
  <c r="A126" i="28" s="1"/>
  <c r="B113" i="28"/>
  <c r="B114" i="28"/>
  <c r="B115" i="28"/>
  <c r="B116" i="28"/>
  <c r="B112" i="28"/>
  <c r="B108" i="28"/>
  <c r="B109" i="28"/>
  <c r="B110" i="28"/>
  <c r="B111" i="28"/>
  <c r="B107" i="28"/>
  <c r="A112" i="28"/>
  <c r="A113" i="28" s="1"/>
  <c r="A114" i="28" s="1"/>
  <c r="A115" i="28" s="1"/>
  <c r="A116" i="28" s="1"/>
  <c r="A107" i="28"/>
  <c r="A108" i="28" s="1"/>
  <c r="A109" i="28" s="1"/>
  <c r="A110" i="28" s="1"/>
  <c r="A111" i="28" s="1"/>
  <c r="B98" i="28"/>
  <c r="B99" i="28"/>
  <c r="B100" i="28"/>
  <c r="B101" i="28"/>
  <c r="B97" i="28"/>
  <c r="B93" i="28"/>
  <c r="B94" i="28"/>
  <c r="B95" i="28"/>
  <c r="B96" i="28"/>
  <c r="B92" i="28"/>
  <c r="A97" i="28"/>
  <c r="A98" i="28" s="1"/>
  <c r="A99" i="28" s="1"/>
  <c r="A100" i="28" s="1"/>
  <c r="A101" i="28" s="1"/>
  <c r="A92" i="28"/>
  <c r="A93" i="28" s="1"/>
  <c r="A94" i="28" s="1"/>
  <c r="A95" i="28" s="1"/>
  <c r="A96" i="28" s="1"/>
  <c r="B83" i="28"/>
  <c r="B84" i="28"/>
  <c r="B85" i="28"/>
  <c r="B86" i="28"/>
  <c r="B82" i="28"/>
  <c r="B78" i="28"/>
  <c r="B79" i="28"/>
  <c r="B80" i="28"/>
  <c r="B81" i="28"/>
  <c r="B77" i="28"/>
  <c r="A82" i="28"/>
  <c r="A83" i="28" s="1"/>
  <c r="A84" i="28" s="1"/>
  <c r="A85" i="28" s="1"/>
  <c r="A86" i="28" s="1"/>
  <c r="A77" i="28"/>
  <c r="A78" i="28" s="1"/>
  <c r="A79" i="28" s="1"/>
  <c r="A80" i="28" s="1"/>
  <c r="A81" i="28" s="1"/>
  <c r="F2" i="28"/>
  <c r="B68" i="28"/>
  <c r="B69" i="28"/>
  <c r="B70" i="28"/>
  <c r="B71" i="28"/>
  <c r="B67" i="28"/>
  <c r="B63" i="28"/>
  <c r="B64" i="28"/>
  <c r="B65" i="28"/>
  <c r="B66" i="28"/>
  <c r="B62" i="28"/>
  <c r="A67" i="28"/>
  <c r="A68" i="28" s="1"/>
  <c r="A69" i="28" s="1"/>
  <c r="A70" i="28" s="1"/>
  <c r="A71" i="28" s="1"/>
  <c r="A62" i="28"/>
  <c r="A63" i="28" s="1"/>
  <c r="A64" i="28" s="1"/>
  <c r="A65" i="28" s="1"/>
  <c r="A66" i="28" s="1"/>
  <c r="B53" i="28"/>
  <c r="B54" i="28"/>
  <c r="B55" i="28"/>
  <c r="B56" i="28"/>
  <c r="B52" i="28"/>
  <c r="A52" i="28"/>
  <c r="A53" i="28" s="1"/>
  <c r="A54" i="28" s="1"/>
  <c r="A55" i="28" s="1"/>
  <c r="A56" i="28" s="1"/>
  <c r="B48" i="28"/>
  <c r="B49" i="28"/>
  <c r="B50" i="28"/>
  <c r="B51" i="28"/>
  <c r="B47" i="28"/>
  <c r="A47" i="28"/>
  <c r="A48" i="28" s="1"/>
  <c r="A49" i="28" s="1"/>
  <c r="A50" i="28" s="1"/>
  <c r="A51" i="28" s="1"/>
  <c r="B38" i="28"/>
  <c r="B39" i="28"/>
  <c r="B40" i="28"/>
  <c r="B41" i="28"/>
  <c r="B37" i="28"/>
  <c r="B33" i="28"/>
  <c r="B34" i="28"/>
  <c r="B35" i="28"/>
  <c r="B36" i="28"/>
  <c r="B32" i="28"/>
  <c r="A37" i="28"/>
  <c r="A38" i="28" s="1"/>
  <c r="A39" i="28" s="1"/>
  <c r="A40" i="28" s="1"/>
  <c r="A41" i="28" s="1"/>
  <c r="A32" i="28"/>
  <c r="A33" i="28" s="1"/>
  <c r="A34" i="28" s="1"/>
  <c r="A35" i="28" s="1"/>
  <c r="A36" i="28" s="1"/>
  <c r="B2" i="28"/>
  <c r="B23" i="28"/>
  <c r="B24" i="28"/>
  <c r="B25" i="28"/>
  <c r="B26" i="28"/>
  <c r="B22" i="28"/>
  <c r="B18" i="28"/>
  <c r="B19" i="28"/>
  <c r="B20" i="28"/>
  <c r="B21" i="28"/>
  <c r="B17" i="28"/>
  <c r="A17" i="28"/>
  <c r="A18" i="28" s="1"/>
  <c r="A19" i="28" s="1"/>
  <c r="A20" i="28" s="1"/>
  <c r="A21" i="28" s="1"/>
  <c r="A22" i="28"/>
  <c r="A23" i="28" s="1"/>
  <c r="A24" i="28" s="1"/>
  <c r="A25" i="28" s="1"/>
  <c r="A26" i="28" s="1"/>
  <c r="A2" i="28"/>
  <c r="A3" i="28" s="1"/>
  <c r="A4" i="28" s="1"/>
  <c r="A5" i="28" s="1"/>
  <c r="A6" i="28" s="1"/>
  <c r="B8" i="28"/>
  <c r="B9" i="28"/>
  <c r="B10" i="28"/>
  <c r="B11" i="28"/>
  <c r="B7" i="28"/>
  <c r="A7" i="28"/>
  <c r="A8" i="28" s="1"/>
  <c r="A9" i="28" s="1"/>
  <c r="A10" i="28" s="1"/>
  <c r="A11" i="28" s="1"/>
  <c r="B3" i="28"/>
  <c r="B4" i="28"/>
  <c r="B5" i="28"/>
  <c r="B6" i="28"/>
  <c r="AJ26" i="17" l="1"/>
  <c r="V166" i="28" s="1"/>
  <c r="BE26" i="17"/>
  <c r="BF26" i="17" s="1"/>
  <c r="BG26" i="17" s="1"/>
  <c r="BH26" i="17" s="1"/>
  <c r="BI26" i="17" s="1"/>
  <c r="AK6" i="9"/>
  <c r="AJ14" i="11"/>
  <c r="AJ13" i="19"/>
  <c r="AK8" i="9"/>
  <c r="AK7" i="9"/>
  <c r="AJ5" i="8"/>
  <c r="AK22" i="8"/>
  <c r="W27" i="28" s="1"/>
  <c r="AC27" i="28" s="1"/>
  <c r="AJ25" i="8"/>
  <c r="V30" i="28" s="1"/>
  <c r="AJ8" i="23"/>
  <c r="D10" i="23"/>
  <c r="D19" i="23"/>
  <c r="D27" i="23"/>
  <c r="D28" i="23" s="1"/>
  <c r="BV6" i="22"/>
  <c r="BP8" i="22"/>
  <c r="BS8" i="22"/>
  <c r="BY8" i="22"/>
  <c r="BW8" i="22"/>
  <c r="BR8" i="22"/>
  <c r="D19" i="22"/>
  <c r="BX7" i="22"/>
  <c r="BV7" i="22"/>
  <c r="BR6" i="22"/>
  <c r="AK6" i="22" s="1"/>
  <c r="BO8" i="22"/>
  <c r="BQ6" i="22"/>
  <c r="BQ7" i="22"/>
  <c r="BT8" i="22"/>
  <c r="V9" i="22"/>
  <c r="BS6" i="22"/>
  <c r="D27" i="22"/>
  <c r="D28" i="22" s="1"/>
  <c r="BU7" i="22"/>
  <c r="BW6" i="22"/>
  <c r="BO7" i="22"/>
  <c r="BU8" i="22"/>
  <c r="AJ22" i="22"/>
  <c r="BT7" i="22"/>
  <c r="BT6" i="22"/>
  <c r="D10" i="21"/>
  <c r="D19" i="21"/>
  <c r="D27" i="21"/>
  <c r="D28" i="21" s="1"/>
  <c r="AJ26" i="21"/>
  <c r="AJ22" i="24"/>
  <c r="BQ6" i="24"/>
  <c r="BP7" i="24"/>
  <c r="BV6" i="24"/>
  <c r="AJ5" i="24"/>
  <c r="BR8" i="24"/>
  <c r="V9" i="24"/>
  <c r="BW6" i="24"/>
  <c r="AJ8" i="24"/>
  <c r="AJ7" i="24"/>
  <c r="E10" i="24"/>
  <c r="F10" i="24" s="1"/>
  <c r="G10" i="24" s="1"/>
  <c r="H10" i="24" s="1"/>
  <c r="I10" i="24" s="1"/>
  <c r="J10" i="24" s="1"/>
  <c r="K10" i="24" s="1"/>
  <c r="L10" i="24" s="1"/>
  <c r="M10" i="24" s="1"/>
  <c r="N10" i="24" s="1"/>
  <c r="O10" i="24" s="1"/>
  <c r="P10" i="24" s="1"/>
  <c r="Q10" i="24" s="1"/>
  <c r="R10" i="24" s="1"/>
  <c r="S10" i="24" s="1"/>
  <c r="T10" i="24" s="1"/>
  <c r="U10" i="24" s="1"/>
  <c r="BY6" i="24"/>
  <c r="BY8" i="24"/>
  <c r="BO8" i="24"/>
  <c r="BU7" i="24"/>
  <c r="BR7" i="24"/>
  <c r="BT7" i="24"/>
  <c r="BU8" i="24"/>
  <c r="BP6" i="24"/>
  <c r="BX8" i="24"/>
  <c r="BT8" i="24"/>
  <c r="AJ16" i="24"/>
  <c r="AJ6" i="24"/>
  <c r="AJ4" i="24"/>
  <c r="BY7" i="24"/>
  <c r="BT6" i="24"/>
  <c r="BP8" i="24"/>
  <c r="BS6" i="24"/>
  <c r="E19" i="24"/>
  <c r="BQ7" i="24"/>
  <c r="BV7" i="24"/>
  <c r="BW8" i="24"/>
  <c r="BX6" i="24"/>
  <c r="D19" i="20"/>
  <c r="E19" i="20" s="1"/>
  <c r="F19" i="20" s="1"/>
  <c r="G19" i="20" s="1"/>
  <c r="H19" i="20" s="1"/>
  <c r="I19" i="20" s="1"/>
  <c r="J19" i="20" s="1"/>
  <c r="K19" i="20" s="1"/>
  <c r="L19" i="20" s="1"/>
  <c r="M19" i="20" s="1"/>
  <c r="N19" i="20" s="1"/>
  <c r="O19" i="20" s="1"/>
  <c r="P19" i="20" s="1"/>
  <c r="Q19" i="20" s="1"/>
  <c r="R19" i="20" s="1"/>
  <c r="S19" i="20" s="1"/>
  <c r="T19" i="20" s="1"/>
  <c r="U19" i="20" s="1"/>
  <c r="BX22" i="20"/>
  <c r="BO22" i="20"/>
  <c r="BT15" i="20"/>
  <c r="BW22" i="20"/>
  <c r="BP23" i="20"/>
  <c r="BO23" i="20"/>
  <c r="BP15" i="20"/>
  <c r="BQ15" i="20"/>
  <c r="BY15" i="20"/>
  <c r="BX15" i="20"/>
  <c r="BR15" i="20"/>
  <c r="V18" i="20"/>
  <c r="Q22" i="3" s="1"/>
  <c r="D10" i="20"/>
  <c r="BS23" i="20"/>
  <c r="AJ17" i="19"/>
  <c r="AJ26" i="19"/>
  <c r="V196" i="28" s="1"/>
  <c r="E19" i="19"/>
  <c r="AJ15" i="19"/>
  <c r="E10" i="19"/>
  <c r="AJ22" i="19"/>
  <c r="V192" i="28" s="1"/>
  <c r="AJ16" i="19"/>
  <c r="D10" i="18"/>
  <c r="E10" i="18" s="1"/>
  <c r="F10" i="18" s="1"/>
  <c r="G10" i="18" s="1"/>
  <c r="H10" i="18" s="1"/>
  <c r="I10" i="18" s="1"/>
  <c r="J10" i="18" s="1"/>
  <c r="K10" i="18" s="1"/>
  <c r="L10" i="18" s="1"/>
  <c r="M10" i="18" s="1"/>
  <c r="N10" i="18" s="1"/>
  <c r="O10" i="18" s="1"/>
  <c r="P10" i="18" s="1"/>
  <c r="Q10" i="18" s="1"/>
  <c r="R10" i="18" s="1"/>
  <c r="S10" i="18" s="1"/>
  <c r="T10" i="18" s="1"/>
  <c r="U10" i="18" s="1"/>
  <c r="BY6" i="18"/>
  <c r="BW7" i="18"/>
  <c r="BY7" i="18"/>
  <c r="BV8" i="18"/>
  <c r="BV7" i="18"/>
  <c r="BY8" i="18"/>
  <c r="BR8" i="18"/>
  <c r="BW6" i="18"/>
  <c r="BW8" i="18"/>
  <c r="BO6" i="18"/>
  <c r="BU6" i="18"/>
  <c r="D19" i="18"/>
  <c r="AJ17" i="17"/>
  <c r="D10" i="17"/>
  <c r="D19" i="17"/>
  <c r="D19" i="16"/>
  <c r="D10" i="16"/>
  <c r="D19" i="15"/>
  <c r="D10" i="15"/>
  <c r="AK6" i="14"/>
  <c r="AK8" i="14"/>
  <c r="AK7" i="14"/>
  <c r="D19" i="14"/>
  <c r="D19" i="13"/>
  <c r="D10" i="13"/>
  <c r="D19" i="12"/>
  <c r="D27" i="12" s="1"/>
  <c r="D28" i="12" s="1"/>
  <c r="E28" i="12" s="1"/>
  <c r="F28" i="12" s="1"/>
  <c r="G28" i="12" s="1"/>
  <c r="H28" i="12" s="1"/>
  <c r="I28" i="12" s="1"/>
  <c r="J28" i="12" s="1"/>
  <c r="K28" i="12" s="1"/>
  <c r="L28" i="12" s="1"/>
  <c r="M28" i="12" s="1"/>
  <c r="N28" i="12" s="1"/>
  <c r="O28" i="12" s="1"/>
  <c r="P28" i="12" s="1"/>
  <c r="Q28" i="12" s="1"/>
  <c r="R28" i="12" s="1"/>
  <c r="S28" i="12" s="1"/>
  <c r="T28" i="12" s="1"/>
  <c r="U28" i="12" s="1"/>
  <c r="D10" i="12"/>
  <c r="D19" i="11"/>
  <c r="D10" i="11"/>
  <c r="AJ22" i="11"/>
  <c r="V72" i="28" s="1"/>
  <c r="D19" i="10"/>
  <c r="D10" i="10"/>
  <c r="D19" i="9"/>
  <c r="AJ26" i="9"/>
  <c r="V46" i="28" s="1"/>
  <c r="BP24" i="8"/>
  <c r="BO26" i="8"/>
  <c r="BS17" i="8"/>
  <c r="BV23" i="8"/>
  <c r="BO23" i="8"/>
  <c r="BV26" i="8"/>
  <c r="BY23" i="8"/>
  <c r="BP25" i="8"/>
  <c r="BO17" i="8"/>
  <c r="BR24" i="8"/>
  <c r="BP23" i="8"/>
  <c r="BW17" i="8"/>
  <c r="BS26" i="8"/>
  <c r="BW24" i="8"/>
  <c r="BT16" i="8"/>
  <c r="BV16" i="8"/>
  <c r="AK15" i="8"/>
  <c r="BV25" i="8"/>
  <c r="BR17" i="8"/>
  <c r="BV24" i="8"/>
  <c r="BO25" i="8"/>
  <c r="BX23" i="8"/>
  <c r="BU16" i="8"/>
  <c r="BQ23" i="8"/>
  <c r="BV17" i="8"/>
  <c r="BX24" i="8"/>
  <c r="E10" i="8"/>
  <c r="V27" i="8"/>
  <c r="E29" i="3" s="1"/>
  <c r="BT23" i="8"/>
  <c r="BY24" i="8"/>
  <c r="BS16" i="8"/>
  <c r="BR23" i="8"/>
  <c r="BW16" i="8"/>
  <c r="BQ17" i="8"/>
  <c r="BW23" i="8"/>
  <c r="BS23" i="8"/>
  <c r="BX17" i="8"/>
  <c r="BY17" i="8"/>
  <c r="BQ16" i="8"/>
  <c r="BU17" i="8"/>
  <c r="BS25" i="8"/>
  <c r="BY25" i="8"/>
  <c r="BT17" i="8"/>
  <c r="BU25" i="8"/>
  <c r="BX25" i="8"/>
  <c r="BR16" i="8"/>
  <c r="BP26" i="8"/>
  <c r="BQ26" i="8"/>
  <c r="BP17" i="8"/>
  <c r="BQ25" i="8"/>
  <c r="BX16" i="8"/>
  <c r="R7" i="3"/>
  <c r="H9" i="3"/>
  <c r="P9" i="3"/>
  <c r="G10" i="3"/>
  <c r="O10" i="3"/>
  <c r="F11" i="3"/>
  <c r="N11" i="3"/>
  <c r="E12" i="3"/>
  <c r="M12" i="3"/>
  <c r="T13" i="3"/>
  <c r="S14" i="3"/>
  <c r="J15" i="3"/>
  <c r="R15" i="3"/>
  <c r="S7" i="3"/>
  <c r="I9" i="3"/>
  <c r="Q9" i="3"/>
  <c r="H10" i="3"/>
  <c r="P10" i="3"/>
  <c r="G11" i="3"/>
  <c r="O11" i="3"/>
  <c r="F12" i="3"/>
  <c r="N12" i="3"/>
  <c r="T14" i="3"/>
  <c r="K15" i="3"/>
  <c r="S15" i="3"/>
  <c r="J16" i="3"/>
  <c r="R16" i="3"/>
  <c r="I17" i="3"/>
  <c r="Q17" i="3"/>
  <c r="T7" i="3"/>
  <c r="J9" i="3"/>
  <c r="R9" i="3"/>
  <c r="I10" i="3"/>
  <c r="Q10" i="3"/>
  <c r="H11" i="3"/>
  <c r="P11" i="3"/>
  <c r="G12" i="3"/>
  <c r="O12" i="3"/>
  <c r="D15" i="3"/>
  <c r="L15" i="3"/>
  <c r="T15" i="3"/>
  <c r="K16" i="3"/>
  <c r="S16" i="3"/>
  <c r="J17" i="3"/>
  <c r="R17" i="3"/>
  <c r="K9" i="3"/>
  <c r="S9" i="3"/>
  <c r="J10" i="3"/>
  <c r="R10" i="3"/>
  <c r="I11" i="3"/>
  <c r="Q11" i="3"/>
  <c r="H12" i="3"/>
  <c r="P12" i="3"/>
  <c r="E15" i="3"/>
  <c r="M15" i="3"/>
  <c r="D16" i="3"/>
  <c r="L16" i="3"/>
  <c r="T16" i="3"/>
  <c r="K17" i="3"/>
  <c r="S17" i="3"/>
  <c r="D9" i="3"/>
  <c r="L9" i="3"/>
  <c r="T9" i="3"/>
  <c r="K10" i="3"/>
  <c r="S10" i="3"/>
  <c r="J11" i="3"/>
  <c r="R11" i="3"/>
  <c r="I12" i="3"/>
  <c r="Q12" i="3"/>
  <c r="F15" i="3"/>
  <c r="N15" i="3"/>
  <c r="E16" i="3"/>
  <c r="M16" i="3"/>
  <c r="D17" i="3"/>
  <c r="L17" i="3"/>
  <c r="T17" i="3"/>
  <c r="K8" i="6"/>
  <c r="F9" i="3"/>
  <c r="N9" i="3"/>
  <c r="E10" i="3"/>
  <c r="M10" i="3"/>
  <c r="D11" i="3"/>
  <c r="L11" i="3"/>
  <c r="T11" i="3"/>
  <c r="K12" i="3"/>
  <c r="S12" i="3"/>
  <c r="R13" i="3"/>
  <c r="H15" i="3"/>
  <c r="P15" i="3"/>
  <c r="G16" i="3"/>
  <c r="O16" i="3"/>
  <c r="F17" i="3"/>
  <c r="N17" i="3"/>
  <c r="N10" i="3"/>
  <c r="L12" i="3"/>
  <c r="K9" i="6"/>
  <c r="E9" i="3"/>
  <c r="T10" i="3"/>
  <c r="R12" i="3"/>
  <c r="I16" i="3"/>
  <c r="O17" i="3"/>
  <c r="G9" i="3"/>
  <c r="E11" i="3"/>
  <c r="T12" i="3"/>
  <c r="R14" i="3"/>
  <c r="N16" i="3"/>
  <c r="P17" i="3"/>
  <c r="M9" i="3"/>
  <c r="K11" i="3"/>
  <c r="G15" i="3"/>
  <c r="P16" i="3"/>
  <c r="O9" i="3"/>
  <c r="M11" i="3"/>
  <c r="D10" i="3"/>
  <c r="S11" i="3"/>
  <c r="O15" i="3"/>
  <c r="E17" i="3"/>
  <c r="F10" i="3"/>
  <c r="D12" i="3"/>
  <c r="S13" i="3"/>
  <c r="Q15" i="3"/>
  <c r="G17" i="3"/>
  <c r="I15" i="3"/>
  <c r="L10" i="3"/>
  <c r="Q16" i="3"/>
  <c r="H17" i="3"/>
  <c r="H16" i="3"/>
  <c r="M17" i="3"/>
  <c r="J12" i="3"/>
  <c r="F16" i="3"/>
  <c r="BV15" i="20" l="1"/>
  <c r="BP24" i="20"/>
  <c r="BV22" i="20"/>
  <c r="BP22" i="20"/>
  <c r="BY22" i="20"/>
  <c r="BS15" i="20"/>
  <c r="BQ22" i="20"/>
  <c r="BO15" i="20"/>
  <c r="BW15" i="20"/>
  <c r="BU22" i="20"/>
  <c r="BT22" i="20"/>
  <c r="BO24" i="20"/>
  <c r="BU15" i="20"/>
  <c r="AK15" i="20" s="1"/>
  <c r="BR22" i="20"/>
  <c r="BS22" i="20"/>
  <c r="V9" i="18"/>
  <c r="O21" i="3" s="1"/>
  <c r="BX7" i="18"/>
  <c r="BT6" i="18"/>
  <c r="BU8" i="18"/>
  <c r="BT7" i="18"/>
  <c r="BQ8" i="18"/>
  <c r="BQ7" i="18"/>
  <c r="BQ6" i="18"/>
  <c r="BO7" i="18"/>
  <c r="BP7" i="18"/>
  <c r="BT8" i="18"/>
  <c r="BX8" i="18"/>
  <c r="BR7" i="18"/>
  <c r="BV6" i="18"/>
  <c r="BS7" i="18"/>
  <c r="BP6" i="18"/>
  <c r="BU7" i="18"/>
  <c r="BO8" i="18"/>
  <c r="BS6" i="18"/>
  <c r="BX6" i="18"/>
  <c r="BP8" i="18"/>
  <c r="BS8" i="18"/>
  <c r="BR6" i="18"/>
  <c r="E28" i="23"/>
  <c r="F28" i="23" s="1"/>
  <c r="G28" i="23" s="1"/>
  <c r="H28" i="23" s="1"/>
  <c r="I28" i="23" s="1"/>
  <c r="J28" i="23" s="1"/>
  <c r="K28" i="23" s="1"/>
  <c r="E19" i="23"/>
  <c r="E10" i="23"/>
  <c r="AK7" i="22"/>
  <c r="AK8" i="22"/>
  <c r="E28" i="22"/>
  <c r="F28" i="22" s="1"/>
  <c r="G28" i="22" s="1"/>
  <c r="H28" i="22" s="1"/>
  <c r="I28" i="22" s="1"/>
  <c r="J28" i="22" s="1"/>
  <c r="K28" i="22" s="1"/>
  <c r="L28" i="22" s="1"/>
  <c r="M28" i="22" s="1"/>
  <c r="N28" i="22" s="1"/>
  <c r="O28" i="22" s="1"/>
  <c r="P28" i="22" s="1"/>
  <c r="Q28" i="22" s="1"/>
  <c r="R28" i="22" s="1"/>
  <c r="S28" i="22" s="1"/>
  <c r="T28" i="22" s="1"/>
  <c r="U28" i="22" s="1"/>
  <c r="E19" i="22"/>
  <c r="E28" i="21"/>
  <c r="F28" i="21" s="1"/>
  <c r="G28" i="21" s="1"/>
  <c r="H28" i="21" s="1"/>
  <c r="I28" i="21" s="1"/>
  <c r="J28" i="21" s="1"/>
  <c r="K28" i="21" s="1"/>
  <c r="L28" i="21" s="1"/>
  <c r="M28" i="21" s="1"/>
  <c r="N28" i="21" s="1"/>
  <c r="O28" i="21" s="1"/>
  <c r="P28" i="21" s="1"/>
  <c r="Q28" i="21" s="1"/>
  <c r="R28" i="21" s="1"/>
  <c r="S28" i="21" s="1"/>
  <c r="T28" i="21" s="1"/>
  <c r="U28" i="21" s="1"/>
  <c r="E19" i="21"/>
  <c r="E10" i="21"/>
  <c r="BU6" i="24"/>
  <c r="BO7" i="24"/>
  <c r="BS8" i="24"/>
  <c r="BO6" i="24"/>
  <c r="BQ8" i="24"/>
  <c r="BS7" i="24"/>
  <c r="BX7" i="24"/>
  <c r="BV8" i="24"/>
  <c r="BW7" i="24"/>
  <c r="BR6" i="24"/>
  <c r="F19" i="24"/>
  <c r="BO22" i="24" s="1"/>
  <c r="BO15" i="24"/>
  <c r="E10" i="20"/>
  <c r="BU26" i="20"/>
  <c r="BO26" i="20"/>
  <c r="BP17" i="20"/>
  <c r="BQ26" i="20"/>
  <c r="BP25" i="20"/>
  <c r="BW23" i="20"/>
  <c r="BS25" i="20"/>
  <c r="BY23" i="20"/>
  <c r="BS16" i="20"/>
  <c r="BT16" i="20"/>
  <c r="BX23" i="20"/>
  <c r="BU25" i="20"/>
  <c r="BT23" i="20"/>
  <c r="BO16" i="20"/>
  <c r="BR23" i="20"/>
  <c r="BU23" i="20"/>
  <c r="BU24" i="20"/>
  <c r="BO25" i="20"/>
  <c r="BV25" i="20"/>
  <c r="BR26" i="20"/>
  <c r="BR16" i="20"/>
  <c r="BT25" i="20"/>
  <c r="BV24" i="20"/>
  <c r="BQ16" i="20"/>
  <c r="BV23" i="20"/>
  <c r="BV17" i="20"/>
  <c r="BQ23" i="20"/>
  <c r="BQ25" i="20"/>
  <c r="BS26" i="20"/>
  <c r="BT26" i="20"/>
  <c r="BQ24" i="20"/>
  <c r="BS24" i="20"/>
  <c r="BR24" i="20"/>
  <c r="BP26" i="20"/>
  <c r="AK22" i="20"/>
  <c r="W207" i="28" s="1"/>
  <c r="AC207" i="28" s="1"/>
  <c r="BO17" i="20"/>
  <c r="BR25" i="20"/>
  <c r="BS17" i="20"/>
  <c r="BR17" i="20"/>
  <c r="BT24" i="20"/>
  <c r="BQ17" i="20"/>
  <c r="BT17" i="20"/>
  <c r="BU17" i="20"/>
  <c r="BP16" i="20"/>
  <c r="BV26" i="20"/>
  <c r="BU16" i="20"/>
  <c r="F10" i="19"/>
  <c r="BO6" i="19" s="1"/>
  <c r="F19" i="19"/>
  <c r="BO22" i="19"/>
  <c r="E19" i="18"/>
  <c r="E19" i="17"/>
  <c r="E10" i="17"/>
  <c r="E10" i="16"/>
  <c r="E19" i="16"/>
  <c r="E10" i="15"/>
  <c r="E19" i="15"/>
  <c r="E19" i="14"/>
  <c r="E10" i="13"/>
  <c r="E19" i="13"/>
  <c r="E19" i="12"/>
  <c r="E10" i="12"/>
  <c r="E10" i="11"/>
  <c r="E19" i="11"/>
  <c r="E10" i="10"/>
  <c r="E19" i="10"/>
  <c r="E19" i="9"/>
  <c r="AK17" i="8"/>
  <c r="F10" i="8"/>
  <c r="BO6" i="8" s="1"/>
  <c r="BY26" i="8"/>
  <c r="BW25" i="8"/>
  <c r="BW26" i="8"/>
  <c r="BY16" i="8"/>
  <c r="BT26" i="8"/>
  <c r="BR26" i="8"/>
  <c r="BT25" i="8"/>
  <c r="BO24" i="8"/>
  <c r="BS24" i="8"/>
  <c r="BU26" i="8"/>
  <c r="BO7" i="8"/>
  <c r="BR25" i="8"/>
  <c r="BX26" i="8"/>
  <c r="BP16" i="8"/>
  <c r="AK23" i="8"/>
  <c r="W28" i="28" s="1"/>
  <c r="AC28" i="28" s="1"/>
  <c r="BO16" i="8"/>
  <c r="BT24" i="8"/>
  <c r="BU24" i="8"/>
  <c r="BQ24" i="8"/>
  <c r="D9" i="6"/>
  <c r="F9" i="6"/>
  <c r="E9" i="6"/>
  <c r="H9" i="6"/>
  <c r="G9" i="6"/>
  <c r="C9" i="6"/>
  <c r="I9" i="6"/>
  <c r="B4" i="27"/>
  <c r="B5" i="27"/>
  <c r="B6" i="27"/>
  <c r="B7" i="27"/>
  <c r="B8" i="27"/>
  <c r="AK8" i="18" l="1"/>
  <c r="AK6" i="18"/>
  <c r="AK7" i="18"/>
  <c r="AK26" i="8"/>
  <c r="W31" i="28" s="1"/>
  <c r="AC31" i="28" s="1"/>
  <c r="J9" i="6"/>
  <c r="L9" i="6" s="1"/>
  <c r="L28" i="23"/>
  <c r="M28" i="23" s="1"/>
  <c r="N28" i="23" s="1"/>
  <c r="O28" i="23" s="1"/>
  <c r="P28" i="23" s="1"/>
  <c r="Q28" i="23" s="1"/>
  <c r="R28" i="23" s="1"/>
  <c r="S28" i="23" s="1"/>
  <c r="T28" i="23" s="1"/>
  <c r="U28" i="23" s="1"/>
  <c r="F10" i="23"/>
  <c r="BO7" i="23"/>
  <c r="BO8" i="23"/>
  <c r="F19" i="23"/>
  <c r="BO25" i="23"/>
  <c r="BO16" i="23"/>
  <c r="BO24" i="23"/>
  <c r="BO22" i="23"/>
  <c r="BO15" i="23"/>
  <c r="BO26" i="23"/>
  <c r="BO23" i="23"/>
  <c r="BO17" i="23"/>
  <c r="V27" i="23"/>
  <c r="V27" i="22"/>
  <c r="F19" i="22"/>
  <c r="BO26" i="22"/>
  <c r="BO25" i="22"/>
  <c r="BO24" i="22"/>
  <c r="BO17" i="22"/>
  <c r="BO15" i="22"/>
  <c r="BO16" i="22"/>
  <c r="BO22" i="22"/>
  <c r="BO23" i="22"/>
  <c r="F19" i="21"/>
  <c r="BO16" i="21"/>
  <c r="BO26" i="21"/>
  <c r="BO15" i="21"/>
  <c r="BO22" i="21"/>
  <c r="BO23" i="21"/>
  <c r="BO25" i="21"/>
  <c r="BO17" i="21"/>
  <c r="BO24" i="21"/>
  <c r="F10" i="21"/>
  <c r="BO7" i="21"/>
  <c r="BO6" i="21"/>
  <c r="V27" i="21"/>
  <c r="AK23" i="20"/>
  <c r="W208" i="28" s="1"/>
  <c r="AC208" i="28" s="1"/>
  <c r="AK16" i="8"/>
  <c r="AK25" i="8"/>
  <c r="W30" i="28" s="1"/>
  <c r="AC30" i="28" s="1"/>
  <c r="AK8" i="24"/>
  <c r="AK7" i="24"/>
  <c r="BO17" i="24"/>
  <c r="BO16" i="24"/>
  <c r="G19" i="24"/>
  <c r="BO26" i="24"/>
  <c r="AK6" i="24"/>
  <c r="BO23" i="24"/>
  <c r="F10" i="20"/>
  <c r="BO7" i="20"/>
  <c r="BO8" i="20"/>
  <c r="BV16" i="20"/>
  <c r="BO17" i="19"/>
  <c r="BP15" i="19"/>
  <c r="BO23" i="19"/>
  <c r="BO26" i="19"/>
  <c r="G19" i="19"/>
  <c r="BO24" i="19"/>
  <c r="BO15" i="19"/>
  <c r="G10" i="19"/>
  <c r="BP8" i="19" s="1"/>
  <c r="BO7" i="19"/>
  <c r="BO8" i="19"/>
  <c r="BP7" i="19"/>
  <c r="BO25" i="19"/>
  <c r="BO16" i="19"/>
  <c r="F19" i="18"/>
  <c r="BO15" i="18"/>
  <c r="F10" i="17"/>
  <c r="BO7" i="17" s="1"/>
  <c r="F19" i="17"/>
  <c r="F19" i="16"/>
  <c r="F10" i="16"/>
  <c r="BO8" i="16"/>
  <c r="F10" i="15"/>
  <c r="F19" i="15"/>
  <c r="BO22" i="15"/>
  <c r="BO15" i="15"/>
  <c r="F19" i="14"/>
  <c r="BO22" i="14"/>
  <c r="F10" i="13"/>
  <c r="BO8" i="13"/>
  <c r="BO6" i="13"/>
  <c r="F19" i="13"/>
  <c r="BO15" i="13"/>
  <c r="F10" i="12"/>
  <c r="BO6" i="12" s="1"/>
  <c r="F19" i="12"/>
  <c r="F19" i="11"/>
  <c r="F10" i="11"/>
  <c r="BO6" i="11"/>
  <c r="F19" i="10"/>
  <c r="BO22" i="10"/>
  <c r="F10" i="10"/>
  <c r="F19" i="9"/>
  <c r="BO22" i="9" s="1"/>
  <c r="G10" i="8"/>
  <c r="BO8" i="8"/>
  <c r="AK24" i="8"/>
  <c r="W29" i="28" s="1"/>
  <c r="AC29" i="28" s="1"/>
  <c r="S20" i="27"/>
  <c r="R20" i="27"/>
  <c r="Q20" i="27"/>
  <c r="P20" i="27"/>
  <c r="O20" i="27"/>
  <c r="G10" i="23" l="1"/>
  <c r="BP7" i="23"/>
  <c r="BO6" i="23"/>
  <c r="G19" i="23"/>
  <c r="G19" i="22"/>
  <c r="G10" i="21"/>
  <c r="BO8" i="21"/>
  <c r="BP8" i="21"/>
  <c r="G19" i="21"/>
  <c r="BO24" i="24"/>
  <c r="H19" i="24"/>
  <c r="BQ15" i="24" s="1"/>
  <c r="BP15" i="24"/>
  <c r="BP23" i="24"/>
  <c r="BP22" i="24"/>
  <c r="BO25" i="24"/>
  <c r="BY17" i="20"/>
  <c r="BX25" i="20"/>
  <c r="BW17" i="20"/>
  <c r="BY24" i="20"/>
  <c r="BX24" i="20"/>
  <c r="BW26" i="20"/>
  <c r="BW16" i="20"/>
  <c r="BY25" i="20"/>
  <c r="BX17" i="20"/>
  <c r="G10" i="20"/>
  <c r="BP6" i="20" s="1"/>
  <c r="BO6" i="20"/>
  <c r="BW25" i="20"/>
  <c r="BW24" i="20"/>
  <c r="H19" i="19"/>
  <c r="BQ15" i="19"/>
  <c r="H10" i="19"/>
  <c r="BP6" i="19"/>
  <c r="BQ22" i="19"/>
  <c r="BP22" i="19"/>
  <c r="BO23" i="18"/>
  <c r="BO26" i="18"/>
  <c r="BO17" i="18"/>
  <c r="BO22" i="18"/>
  <c r="BO25" i="18"/>
  <c r="G19" i="18"/>
  <c r="BO24" i="18"/>
  <c r="BP15" i="18"/>
  <c r="BO6" i="17"/>
  <c r="BO8" i="17"/>
  <c r="BO23" i="17"/>
  <c r="G10" i="17"/>
  <c r="BP8" i="17"/>
  <c r="BO26" i="17"/>
  <c r="G19" i="17"/>
  <c r="BP22" i="17" s="1"/>
  <c r="BO25" i="17"/>
  <c r="BO22" i="17"/>
  <c r="BO15" i="17"/>
  <c r="BO15" i="16"/>
  <c r="BO22" i="16"/>
  <c r="BO6" i="16"/>
  <c r="G19" i="16"/>
  <c r="BO26" i="16"/>
  <c r="BO23" i="16"/>
  <c r="BO16" i="16"/>
  <c r="G10" i="16"/>
  <c r="BP6" i="16" s="1"/>
  <c r="BO7" i="16"/>
  <c r="BO23" i="15"/>
  <c r="G19" i="15"/>
  <c r="BO26" i="15"/>
  <c r="BO24" i="15"/>
  <c r="BO25" i="15"/>
  <c r="BO16" i="15"/>
  <c r="G10" i="15"/>
  <c r="BO8" i="15"/>
  <c r="BO6" i="15"/>
  <c r="BP6" i="15"/>
  <c r="BO7" i="15"/>
  <c r="BO24" i="14"/>
  <c r="BO23" i="14"/>
  <c r="G19" i="14"/>
  <c r="BO15" i="14"/>
  <c r="BO16" i="14"/>
  <c r="BP7" i="13"/>
  <c r="G19" i="13"/>
  <c r="BO23" i="13"/>
  <c r="BO22" i="13"/>
  <c r="BO24" i="13"/>
  <c r="BP22" i="13"/>
  <c r="BO17" i="13"/>
  <c r="G10" i="13"/>
  <c r="BP6" i="13"/>
  <c r="BO7" i="13"/>
  <c r="G10" i="12"/>
  <c r="BO8" i="12"/>
  <c r="BP6" i="12"/>
  <c r="BO7" i="12"/>
  <c r="G19" i="12"/>
  <c r="BP22" i="12" s="1"/>
  <c r="BO22" i="12"/>
  <c r="BO15" i="12"/>
  <c r="BO23" i="12"/>
  <c r="BO17" i="12"/>
  <c r="BO24" i="12"/>
  <c r="BO26" i="12"/>
  <c r="BP23" i="12"/>
  <c r="BO16" i="12"/>
  <c r="BO16" i="11"/>
  <c r="BO22" i="11"/>
  <c r="G19" i="11"/>
  <c r="BP15" i="11" s="1"/>
  <c r="BO24" i="11"/>
  <c r="BO15" i="11"/>
  <c r="G10" i="11"/>
  <c r="BO7" i="11"/>
  <c r="BO8" i="11"/>
  <c r="BP7" i="11"/>
  <c r="BO23" i="11"/>
  <c r="BO6" i="10"/>
  <c r="BO26" i="10"/>
  <c r="G10" i="10"/>
  <c r="BO8" i="10"/>
  <c r="BO7" i="10"/>
  <c r="BP8" i="10"/>
  <c r="BP6" i="10"/>
  <c r="BO17" i="10"/>
  <c r="BO23" i="10"/>
  <c r="G19" i="10"/>
  <c r="BO15" i="10"/>
  <c r="BO25" i="10"/>
  <c r="BO16" i="10"/>
  <c r="BO24" i="10"/>
  <c r="BO24" i="9"/>
  <c r="BO23" i="9"/>
  <c r="G19" i="9"/>
  <c r="BP22" i="9" s="1"/>
  <c r="BO15" i="9"/>
  <c r="BO26" i="9"/>
  <c r="BP15" i="9"/>
  <c r="H10" i="8"/>
  <c r="BP8" i="8"/>
  <c r="BP6" i="8"/>
  <c r="BQ7" i="8"/>
  <c r="BQ8" i="8"/>
  <c r="BQ6" i="8"/>
  <c r="BP7" i="8"/>
  <c r="S41" i="28"/>
  <c r="R41" i="28"/>
  <c r="Q41" i="28"/>
  <c r="P41" i="28"/>
  <c r="O41" i="28"/>
  <c r="N41" i="28"/>
  <c r="M41" i="28"/>
  <c r="S40" i="28"/>
  <c r="R40" i="28"/>
  <c r="Q40" i="28"/>
  <c r="P40" i="28"/>
  <c r="O40" i="28"/>
  <c r="N40" i="28"/>
  <c r="M40" i="28"/>
  <c r="S39" i="28"/>
  <c r="R39" i="28"/>
  <c r="Q39" i="28"/>
  <c r="P39" i="28"/>
  <c r="O39" i="28"/>
  <c r="N39" i="28"/>
  <c r="M39" i="28"/>
  <c r="S38" i="28"/>
  <c r="R38" i="28"/>
  <c r="Q38" i="28"/>
  <c r="P38" i="28"/>
  <c r="O38" i="28"/>
  <c r="N38" i="28"/>
  <c r="M38" i="28"/>
  <c r="S37" i="28"/>
  <c r="R37" i="28"/>
  <c r="Q37" i="28"/>
  <c r="P37" i="28"/>
  <c r="O37" i="28"/>
  <c r="N37" i="28"/>
  <c r="M37" i="28"/>
  <c r="S36" i="28"/>
  <c r="R36" i="28"/>
  <c r="Q36" i="28"/>
  <c r="P36" i="28"/>
  <c r="O36" i="28"/>
  <c r="N36" i="28"/>
  <c r="M36" i="28"/>
  <c r="S35" i="28"/>
  <c r="R35" i="28"/>
  <c r="Q35" i="28"/>
  <c r="P35" i="28"/>
  <c r="O35" i="28"/>
  <c r="N35" i="28"/>
  <c r="M35" i="28"/>
  <c r="S34" i="28"/>
  <c r="R34" i="28"/>
  <c r="Q34" i="28"/>
  <c r="P34" i="28"/>
  <c r="O34" i="28"/>
  <c r="N34" i="28"/>
  <c r="M34" i="28"/>
  <c r="S33" i="28"/>
  <c r="R33" i="28"/>
  <c r="Q33" i="28"/>
  <c r="P33" i="28"/>
  <c r="O33" i="28"/>
  <c r="N33" i="28"/>
  <c r="M33" i="28"/>
  <c r="S32" i="28"/>
  <c r="R32" i="28"/>
  <c r="Q32" i="28"/>
  <c r="P32" i="28"/>
  <c r="O32" i="28"/>
  <c r="N32" i="28"/>
  <c r="M32" i="28"/>
  <c r="S56" i="28"/>
  <c r="R56" i="28"/>
  <c r="Q56" i="28"/>
  <c r="P56" i="28"/>
  <c r="O56" i="28"/>
  <c r="N56" i="28"/>
  <c r="M56" i="28"/>
  <c r="S55" i="28"/>
  <c r="R55" i="28"/>
  <c r="Q55" i="28"/>
  <c r="P55" i="28"/>
  <c r="O55" i="28"/>
  <c r="N55" i="28"/>
  <c r="M55" i="28"/>
  <c r="S54" i="28"/>
  <c r="R54" i="28"/>
  <c r="Q54" i="28"/>
  <c r="P54" i="28"/>
  <c r="O54" i="28"/>
  <c r="N54" i="28"/>
  <c r="M54" i="28"/>
  <c r="S53" i="28"/>
  <c r="R53" i="28"/>
  <c r="Q53" i="28"/>
  <c r="P53" i="28"/>
  <c r="O53" i="28"/>
  <c r="N53" i="28"/>
  <c r="M53" i="28"/>
  <c r="S52" i="28"/>
  <c r="R52" i="28"/>
  <c r="Q52" i="28"/>
  <c r="P52" i="28"/>
  <c r="O52" i="28"/>
  <c r="N52" i="28"/>
  <c r="M52" i="28"/>
  <c r="S51" i="28"/>
  <c r="R51" i="28"/>
  <c r="Q51" i="28"/>
  <c r="P51" i="28"/>
  <c r="O51" i="28"/>
  <c r="N51" i="28"/>
  <c r="M51" i="28"/>
  <c r="S50" i="28"/>
  <c r="R50" i="28"/>
  <c r="Q50" i="28"/>
  <c r="P50" i="28"/>
  <c r="O50" i="28"/>
  <c r="N50" i="28"/>
  <c r="M50" i="28"/>
  <c r="S49" i="28"/>
  <c r="R49" i="28"/>
  <c r="Q49" i="28"/>
  <c r="P49" i="28"/>
  <c r="O49" i="28"/>
  <c r="N49" i="28"/>
  <c r="M49" i="28"/>
  <c r="S48" i="28"/>
  <c r="R48" i="28"/>
  <c r="Q48" i="28"/>
  <c r="P48" i="28"/>
  <c r="O48" i="28"/>
  <c r="N48" i="28"/>
  <c r="M48" i="28"/>
  <c r="S47" i="28"/>
  <c r="R47" i="28"/>
  <c r="Q47" i="28"/>
  <c r="P47" i="28"/>
  <c r="O47" i="28"/>
  <c r="N47" i="28"/>
  <c r="M47" i="28"/>
  <c r="S71" i="28"/>
  <c r="R71" i="28"/>
  <c r="Q71" i="28"/>
  <c r="P71" i="28"/>
  <c r="O71" i="28"/>
  <c r="N71" i="28"/>
  <c r="M71" i="28"/>
  <c r="S70" i="28"/>
  <c r="R70" i="28"/>
  <c r="Q70" i="28"/>
  <c r="P70" i="28"/>
  <c r="O70" i="28"/>
  <c r="N70" i="28"/>
  <c r="M70" i="28"/>
  <c r="S69" i="28"/>
  <c r="R69" i="28"/>
  <c r="Q69" i="28"/>
  <c r="P69" i="28"/>
  <c r="O69" i="28"/>
  <c r="N69" i="28"/>
  <c r="M69" i="28"/>
  <c r="S68" i="28"/>
  <c r="R68" i="28"/>
  <c r="Q68" i="28"/>
  <c r="P68" i="28"/>
  <c r="O68" i="28"/>
  <c r="N68" i="28"/>
  <c r="M68" i="28"/>
  <c r="S67" i="28"/>
  <c r="R67" i="28"/>
  <c r="Q67" i="28"/>
  <c r="P67" i="28"/>
  <c r="O67" i="28"/>
  <c r="N67" i="28"/>
  <c r="M67" i="28"/>
  <c r="S66" i="28"/>
  <c r="R66" i="28"/>
  <c r="Q66" i="28"/>
  <c r="P66" i="28"/>
  <c r="O66" i="28"/>
  <c r="N66" i="28"/>
  <c r="M66" i="28"/>
  <c r="S65" i="28"/>
  <c r="R65" i="28"/>
  <c r="Q65" i="28"/>
  <c r="P65" i="28"/>
  <c r="O65" i="28"/>
  <c r="N65" i="28"/>
  <c r="M65" i="28"/>
  <c r="S64" i="28"/>
  <c r="R64" i="28"/>
  <c r="Q64" i="28"/>
  <c r="P64" i="28"/>
  <c r="O64" i="28"/>
  <c r="N64" i="28"/>
  <c r="M64" i="28"/>
  <c r="S63" i="28"/>
  <c r="R63" i="28"/>
  <c r="Q63" i="28"/>
  <c r="P63" i="28"/>
  <c r="O63" i="28"/>
  <c r="N63" i="28"/>
  <c r="M63" i="28"/>
  <c r="S62" i="28"/>
  <c r="R62" i="28"/>
  <c r="Q62" i="28"/>
  <c r="P62" i="28"/>
  <c r="O62" i="28"/>
  <c r="N62" i="28"/>
  <c r="M62" i="28"/>
  <c r="S86" i="28"/>
  <c r="R86" i="28"/>
  <c r="Q86" i="28"/>
  <c r="P86" i="28"/>
  <c r="O86" i="28"/>
  <c r="N86" i="28"/>
  <c r="M86" i="28"/>
  <c r="S85" i="28"/>
  <c r="R85" i="28"/>
  <c r="Q85" i="28"/>
  <c r="P85" i="28"/>
  <c r="O85" i="28"/>
  <c r="N85" i="28"/>
  <c r="M85" i="28"/>
  <c r="S84" i="28"/>
  <c r="R84" i="28"/>
  <c r="Q84" i="28"/>
  <c r="P84" i="28"/>
  <c r="O84" i="28"/>
  <c r="N84" i="28"/>
  <c r="M84" i="28"/>
  <c r="S83" i="28"/>
  <c r="R83" i="28"/>
  <c r="Q83" i="28"/>
  <c r="P83" i="28"/>
  <c r="O83" i="28"/>
  <c r="N83" i="28"/>
  <c r="M83" i="28"/>
  <c r="S82" i="28"/>
  <c r="R82" i="28"/>
  <c r="Q82" i="28"/>
  <c r="P82" i="28"/>
  <c r="O82" i="28"/>
  <c r="N82" i="28"/>
  <c r="M82" i="28"/>
  <c r="S81" i="28"/>
  <c r="R81" i="28"/>
  <c r="Q81" i="28"/>
  <c r="P81" i="28"/>
  <c r="O81" i="28"/>
  <c r="N81" i="28"/>
  <c r="M81" i="28"/>
  <c r="S80" i="28"/>
  <c r="R80" i="28"/>
  <c r="Q80" i="28"/>
  <c r="P80" i="28"/>
  <c r="O80" i="28"/>
  <c r="N80" i="28"/>
  <c r="M80" i="28"/>
  <c r="S79" i="28"/>
  <c r="R79" i="28"/>
  <c r="Q79" i="28"/>
  <c r="P79" i="28"/>
  <c r="O79" i="28"/>
  <c r="N79" i="28"/>
  <c r="M79" i="28"/>
  <c r="S78" i="28"/>
  <c r="R78" i="28"/>
  <c r="Q78" i="28"/>
  <c r="P78" i="28"/>
  <c r="O78" i="28"/>
  <c r="N78" i="28"/>
  <c r="M78" i="28"/>
  <c r="S77" i="28"/>
  <c r="R77" i="28"/>
  <c r="Q77" i="28"/>
  <c r="P77" i="28"/>
  <c r="O77" i="28"/>
  <c r="N77" i="28"/>
  <c r="M77" i="28"/>
  <c r="S101" i="28"/>
  <c r="R101" i="28"/>
  <c r="Q101" i="28"/>
  <c r="P101" i="28"/>
  <c r="O101" i="28"/>
  <c r="N101" i="28"/>
  <c r="M101" i="28"/>
  <c r="S100" i="28"/>
  <c r="R100" i="28"/>
  <c r="Q100" i="28"/>
  <c r="P100" i="28"/>
  <c r="O100" i="28"/>
  <c r="N100" i="28"/>
  <c r="M100" i="28"/>
  <c r="S99" i="28"/>
  <c r="R99" i="28"/>
  <c r="Q99" i="28"/>
  <c r="P99" i="28"/>
  <c r="O99" i="28"/>
  <c r="N99" i="28"/>
  <c r="M99" i="28"/>
  <c r="S98" i="28"/>
  <c r="R98" i="28"/>
  <c r="Q98" i="28"/>
  <c r="P98" i="28"/>
  <c r="O98" i="28"/>
  <c r="N98" i="28"/>
  <c r="M98" i="28"/>
  <c r="S97" i="28"/>
  <c r="R97" i="28"/>
  <c r="Q97" i="28"/>
  <c r="P97" i="28"/>
  <c r="O97" i="28"/>
  <c r="N97" i="28"/>
  <c r="M97" i="28"/>
  <c r="S96" i="28"/>
  <c r="R96" i="28"/>
  <c r="Q96" i="28"/>
  <c r="P96" i="28"/>
  <c r="O96" i="28"/>
  <c r="N96" i="28"/>
  <c r="M96" i="28"/>
  <c r="S95" i="28"/>
  <c r="R95" i="28"/>
  <c r="Q95" i="28"/>
  <c r="P95" i="28"/>
  <c r="O95" i="28"/>
  <c r="N95" i="28"/>
  <c r="M95" i="28"/>
  <c r="S94" i="28"/>
  <c r="R94" i="28"/>
  <c r="Q94" i="28"/>
  <c r="P94" i="28"/>
  <c r="O94" i="28"/>
  <c r="N94" i="28"/>
  <c r="M94" i="28"/>
  <c r="S93" i="28"/>
  <c r="R93" i="28"/>
  <c r="Q93" i="28"/>
  <c r="P93" i="28"/>
  <c r="O93" i="28"/>
  <c r="N93" i="28"/>
  <c r="M93" i="28"/>
  <c r="S92" i="28"/>
  <c r="R92" i="28"/>
  <c r="Q92" i="28"/>
  <c r="P92" i="28"/>
  <c r="O92" i="28"/>
  <c r="N92" i="28"/>
  <c r="M92" i="28"/>
  <c r="S116" i="28"/>
  <c r="R116" i="28"/>
  <c r="Q116" i="28"/>
  <c r="P116" i="28"/>
  <c r="O116" i="28"/>
  <c r="N116" i="28"/>
  <c r="M116" i="28"/>
  <c r="S115" i="28"/>
  <c r="R115" i="28"/>
  <c r="Q115" i="28"/>
  <c r="P115" i="28"/>
  <c r="O115" i="28"/>
  <c r="N115" i="28"/>
  <c r="M115" i="28"/>
  <c r="S114" i="28"/>
  <c r="R114" i="28"/>
  <c r="Q114" i="28"/>
  <c r="P114" i="28"/>
  <c r="O114" i="28"/>
  <c r="N114" i="28"/>
  <c r="M114" i="28"/>
  <c r="S113" i="28"/>
  <c r="R113" i="28"/>
  <c r="Q113" i="28"/>
  <c r="P113" i="28"/>
  <c r="O113" i="28"/>
  <c r="N113" i="28"/>
  <c r="M113" i="28"/>
  <c r="S112" i="28"/>
  <c r="R112" i="28"/>
  <c r="Q112" i="28"/>
  <c r="P112" i="28"/>
  <c r="O112" i="28"/>
  <c r="N112" i="28"/>
  <c r="M112" i="28"/>
  <c r="S111" i="28"/>
  <c r="R111" i="28"/>
  <c r="Q111" i="28"/>
  <c r="P111" i="28"/>
  <c r="O111" i="28"/>
  <c r="N111" i="28"/>
  <c r="M111" i="28"/>
  <c r="S110" i="28"/>
  <c r="R110" i="28"/>
  <c r="Q110" i="28"/>
  <c r="P110" i="28"/>
  <c r="O110" i="28"/>
  <c r="N110" i="28"/>
  <c r="M110" i="28"/>
  <c r="S109" i="28"/>
  <c r="R109" i="28"/>
  <c r="Q109" i="28"/>
  <c r="P109" i="28"/>
  <c r="O109" i="28"/>
  <c r="N109" i="28"/>
  <c r="M109" i="28"/>
  <c r="S108" i="28"/>
  <c r="R108" i="28"/>
  <c r="Q108" i="28"/>
  <c r="P108" i="28"/>
  <c r="O108" i="28"/>
  <c r="N108" i="28"/>
  <c r="M108" i="28"/>
  <c r="S107" i="28"/>
  <c r="R107" i="28"/>
  <c r="Q107" i="28"/>
  <c r="P107" i="28"/>
  <c r="O107" i="28"/>
  <c r="N107" i="28"/>
  <c r="M107" i="28"/>
  <c r="S131" i="28"/>
  <c r="R131" i="28"/>
  <c r="Q131" i="28"/>
  <c r="P131" i="28"/>
  <c r="O131" i="28"/>
  <c r="N131" i="28"/>
  <c r="M131" i="28"/>
  <c r="S130" i="28"/>
  <c r="R130" i="28"/>
  <c r="Q130" i="28"/>
  <c r="P130" i="28"/>
  <c r="O130" i="28"/>
  <c r="N130" i="28"/>
  <c r="M130" i="28"/>
  <c r="S129" i="28"/>
  <c r="R129" i="28"/>
  <c r="Q129" i="28"/>
  <c r="P129" i="28"/>
  <c r="O129" i="28"/>
  <c r="N129" i="28"/>
  <c r="M129" i="28"/>
  <c r="S128" i="28"/>
  <c r="R128" i="28"/>
  <c r="Q128" i="28"/>
  <c r="P128" i="28"/>
  <c r="O128" i="28"/>
  <c r="N128" i="28"/>
  <c r="M128" i="28"/>
  <c r="S127" i="28"/>
  <c r="R127" i="28"/>
  <c r="Q127" i="28"/>
  <c r="P127" i="28"/>
  <c r="O127" i="28"/>
  <c r="N127" i="28"/>
  <c r="M127" i="28"/>
  <c r="S126" i="28"/>
  <c r="R126" i="28"/>
  <c r="Q126" i="28"/>
  <c r="P126" i="28"/>
  <c r="O126" i="28"/>
  <c r="N126" i="28"/>
  <c r="M126" i="28"/>
  <c r="S125" i="28"/>
  <c r="R125" i="28"/>
  <c r="Q125" i="28"/>
  <c r="P125" i="28"/>
  <c r="O125" i="28"/>
  <c r="N125" i="28"/>
  <c r="M125" i="28"/>
  <c r="S124" i="28"/>
  <c r="R124" i="28"/>
  <c r="Q124" i="28"/>
  <c r="P124" i="28"/>
  <c r="O124" i="28"/>
  <c r="N124" i="28"/>
  <c r="M124" i="28"/>
  <c r="S123" i="28"/>
  <c r="R123" i="28"/>
  <c r="Q123" i="28"/>
  <c r="P123" i="28"/>
  <c r="O123" i="28"/>
  <c r="N123" i="28"/>
  <c r="M123" i="28"/>
  <c r="S122" i="28"/>
  <c r="R122" i="28"/>
  <c r="Q122" i="28"/>
  <c r="P122" i="28"/>
  <c r="O122" i="28"/>
  <c r="N122" i="28"/>
  <c r="M122" i="28"/>
  <c r="S146" i="28"/>
  <c r="R146" i="28"/>
  <c r="Q146" i="28"/>
  <c r="P146" i="28"/>
  <c r="O146" i="28"/>
  <c r="N146" i="28"/>
  <c r="M146" i="28"/>
  <c r="S145" i="28"/>
  <c r="R145" i="28"/>
  <c r="Q145" i="28"/>
  <c r="P145" i="28"/>
  <c r="O145" i="28"/>
  <c r="N145" i="28"/>
  <c r="M145" i="28"/>
  <c r="S144" i="28"/>
  <c r="R144" i="28"/>
  <c r="Q144" i="28"/>
  <c r="P144" i="28"/>
  <c r="O144" i="28"/>
  <c r="N144" i="28"/>
  <c r="M144" i="28"/>
  <c r="S143" i="28"/>
  <c r="R143" i="28"/>
  <c r="Q143" i="28"/>
  <c r="P143" i="28"/>
  <c r="O143" i="28"/>
  <c r="N143" i="28"/>
  <c r="M143" i="28"/>
  <c r="S142" i="28"/>
  <c r="R142" i="28"/>
  <c r="Q142" i="28"/>
  <c r="P142" i="28"/>
  <c r="O142" i="28"/>
  <c r="N142" i="28"/>
  <c r="M142" i="28"/>
  <c r="S141" i="28"/>
  <c r="R141" i="28"/>
  <c r="Q141" i="28"/>
  <c r="P141" i="28"/>
  <c r="O141" i="28"/>
  <c r="N141" i="28"/>
  <c r="M141" i="28"/>
  <c r="S140" i="28"/>
  <c r="R140" i="28"/>
  <c r="Q140" i="28"/>
  <c r="P140" i="28"/>
  <c r="O140" i="28"/>
  <c r="N140" i="28"/>
  <c r="M140" i="28"/>
  <c r="S139" i="28"/>
  <c r="R139" i="28"/>
  <c r="Q139" i="28"/>
  <c r="P139" i="28"/>
  <c r="O139" i="28"/>
  <c r="N139" i="28"/>
  <c r="M139" i="28"/>
  <c r="S138" i="28"/>
  <c r="R138" i="28"/>
  <c r="Q138" i="28"/>
  <c r="P138" i="28"/>
  <c r="O138" i="28"/>
  <c r="N138" i="28"/>
  <c r="M138" i="28"/>
  <c r="S137" i="28"/>
  <c r="R137" i="28"/>
  <c r="Q137" i="28"/>
  <c r="P137" i="28"/>
  <c r="O137" i="28"/>
  <c r="N137" i="28"/>
  <c r="M137" i="28"/>
  <c r="S161" i="28"/>
  <c r="R161" i="28"/>
  <c r="Q161" i="28"/>
  <c r="P161" i="28"/>
  <c r="O161" i="28"/>
  <c r="N161" i="28"/>
  <c r="M161" i="28"/>
  <c r="S160" i="28"/>
  <c r="R160" i="28"/>
  <c r="Q160" i="28"/>
  <c r="P160" i="28"/>
  <c r="O160" i="28"/>
  <c r="N160" i="28"/>
  <c r="M160" i="28"/>
  <c r="S159" i="28"/>
  <c r="R159" i="28"/>
  <c r="Q159" i="28"/>
  <c r="P159" i="28"/>
  <c r="O159" i="28"/>
  <c r="N159" i="28"/>
  <c r="M159" i="28"/>
  <c r="S158" i="28"/>
  <c r="R158" i="28"/>
  <c r="Q158" i="28"/>
  <c r="P158" i="28"/>
  <c r="O158" i="28"/>
  <c r="N158" i="28"/>
  <c r="M158" i="28"/>
  <c r="S157" i="28"/>
  <c r="R157" i="28"/>
  <c r="Q157" i="28"/>
  <c r="P157" i="28"/>
  <c r="O157" i="28"/>
  <c r="N157" i="28"/>
  <c r="M157" i="28"/>
  <c r="S156" i="28"/>
  <c r="R156" i="28"/>
  <c r="Q156" i="28"/>
  <c r="P156" i="28"/>
  <c r="O156" i="28"/>
  <c r="N156" i="28"/>
  <c r="M156" i="28"/>
  <c r="S155" i="28"/>
  <c r="R155" i="28"/>
  <c r="Q155" i="28"/>
  <c r="P155" i="28"/>
  <c r="O155" i="28"/>
  <c r="N155" i="28"/>
  <c r="M155" i="28"/>
  <c r="S154" i="28"/>
  <c r="R154" i="28"/>
  <c r="Q154" i="28"/>
  <c r="P154" i="28"/>
  <c r="O154" i="28"/>
  <c r="N154" i="28"/>
  <c r="M154" i="28"/>
  <c r="S153" i="28"/>
  <c r="R153" i="28"/>
  <c r="Q153" i="28"/>
  <c r="P153" i="28"/>
  <c r="O153" i="28"/>
  <c r="N153" i="28"/>
  <c r="M153" i="28"/>
  <c r="S152" i="28"/>
  <c r="R152" i="28"/>
  <c r="Q152" i="28"/>
  <c r="P152" i="28"/>
  <c r="O152" i="28"/>
  <c r="N152" i="28"/>
  <c r="M152" i="28"/>
  <c r="S176" i="28"/>
  <c r="R176" i="28"/>
  <c r="Q176" i="28"/>
  <c r="P176" i="28"/>
  <c r="O176" i="28"/>
  <c r="N176" i="28"/>
  <c r="M176" i="28"/>
  <c r="S175" i="28"/>
  <c r="R175" i="28"/>
  <c r="Q175" i="28"/>
  <c r="P175" i="28"/>
  <c r="O175" i="28"/>
  <c r="N175" i="28"/>
  <c r="M175" i="28"/>
  <c r="S174" i="28"/>
  <c r="R174" i="28"/>
  <c r="Q174" i="28"/>
  <c r="P174" i="28"/>
  <c r="O174" i="28"/>
  <c r="N174" i="28"/>
  <c r="M174" i="28"/>
  <c r="S173" i="28"/>
  <c r="R173" i="28"/>
  <c r="Q173" i="28"/>
  <c r="P173" i="28"/>
  <c r="O173" i="28"/>
  <c r="N173" i="28"/>
  <c r="M173" i="28"/>
  <c r="S172" i="28"/>
  <c r="R172" i="28"/>
  <c r="Q172" i="28"/>
  <c r="P172" i="28"/>
  <c r="O172" i="28"/>
  <c r="N172" i="28"/>
  <c r="M172" i="28"/>
  <c r="S171" i="28"/>
  <c r="R171" i="28"/>
  <c r="Q171" i="28"/>
  <c r="P171" i="28"/>
  <c r="O171" i="28"/>
  <c r="N171" i="28"/>
  <c r="M171" i="28"/>
  <c r="S170" i="28"/>
  <c r="R170" i="28"/>
  <c r="Q170" i="28"/>
  <c r="P170" i="28"/>
  <c r="O170" i="28"/>
  <c r="N170" i="28"/>
  <c r="M170" i="28"/>
  <c r="S169" i="28"/>
  <c r="R169" i="28"/>
  <c r="Q169" i="28"/>
  <c r="P169" i="28"/>
  <c r="O169" i="28"/>
  <c r="N169" i="28"/>
  <c r="M169" i="28"/>
  <c r="S168" i="28"/>
  <c r="R168" i="28"/>
  <c r="Q168" i="28"/>
  <c r="P168" i="28"/>
  <c r="O168" i="28"/>
  <c r="N168" i="28"/>
  <c r="M168" i="28"/>
  <c r="S167" i="28"/>
  <c r="R167" i="28"/>
  <c r="Q167" i="28"/>
  <c r="P167" i="28"/>
  <c r="O167" i="28"/>
  <c r="N167" i="28"/>
  <c r="M167" i="28"/>
  <c r="S191" i="28"/>
  <c r="R191" i="28"/>
  <c r="Q191" i="28"/>
  <c r="P191" i="28"/>
  <c r="O191" i="28"/>
  <c r="N191" i="28"/>
  <c r="M191" i="28"/>
  <c r="S190" i="28"/>
  <c r="R190" i="28"/>
  <c r="Q190" i="28"/>
  <c r="P190" i="28"/>
  <c r="O190" i="28"/>
  <c r="N190" i="28"/>
  <c r="M190" i="28"/>
  <c r="S189" i="28"/>
  <c r="R189" i="28"/>
  <c r="Q189" i="28"/>
  <c r="P189" i="28"/>
  <c r="O189" i="28"/>
  <c r="N189" i="28"/>
  <c r="M189" i="28"/>
  <c r="S188" i="28"/>
  <c r="R188" i="28"/>
  <c r="Q188" i="28"/>
  <c r="P188" i="28"/>
  <c r="O188" i="28"/>
  <c r="N188" i="28"/>
  <c r="M188" i="28"/>
  <c r="S187" i="28"/>
  <c r="R187" i="28"/>
  <c r="Q187" i="28"/>
  <c r="P187" i="28"/>
  <c r="O187" i="28"/>
  <c r="N187" i="28"/>
  <c r="M187" i="28"/>
  <c r="S186" i="28"/>
  <c r="R186" i="28"/>
  <c r="Q186" i="28"/>
  <c r="P186" i="28"/>
  <c r="O186" i="28"/>
  <c r="N186" i="28"/>
  <c r="M186" i="28"/>
  <c r="S185" i="28"/>
  <c r="R185" i="28"/>
  <c r="Q185" i="28"/>
  <c r="P185" i="28"/>
  <c r="O185" i="28"/>
  <c r="N185" i="28"/>
  <c r="M185" i="28"/>
  <c r="S184" i="28"/>
  <c r="R184" i="28"/>
  <c r="Q184" i="28"/>
  <c r="P184" i="28"/>
  <c r="O184" i="28"/>
  <c r="N184" i="28"/>
  <c r="M184" i="28"/>
  <c r="S183" i="28"/>
  <c r="R183" i="28"/>
  <c r="Q183" i="28"/>
  <c r="P183" i="28"/>
  <c r="O183" i="28"/>
  <c r="N183" i="28"/>
  <c r="M183" i="28"/>
  <c r="S182" i="28"/>
  <c r="R182" i="28"/>
  <c r="Q182" i="28"/>
  <c r="P182" i="28"/>
  <c r="O182" i="28"/>
  <c r="N182" i="28"/>
  <c r="M182" i="28"/>
  <c r="S206" i="28"/>
  <c r="R206" i="28"/>
  <c r="Q206" i="28"/>
  <c r="P206" i="28"/>
  <c r="O206" i="28"/>
  <c r="N206" i="28"/>
  <c r="M206" i="28"/>
  <c r="S205" i="28"/>
  <c r="R205" i="28"/>
  <c r="Q205" i="28"/>
  <c r="P205" i="28"/>
  <c r="O205" i="28"/>
  <c r="N205" i="28"/>
  <c r="M205" i="28"/>
  <c r="S204" i="28"/>
  <c r="R204" i="28"/>
  <c r="Q204" i="28"/>
  <c r="P204" i="28"/>
  <c r="O204" i="28"/>
  <c r="N204" i="28"/>
  <c r="M204" i="28"/>
  <c r="S203" i="28"/>
  <c r="R203" i="28"/>
  <c r="Q203" i="28"/>
  <c r="P203" i="28"/>
  <c r="O203" i="28"/>
  <c r="N203" i="28"/>
  <c r="M203" i="28"/>
  <c r="S202" i="28"/>
  <c r="R202" i="28"/>
  <c r="Q202" i="28"/>
  <c r="P202" i="28"/>
  <c r="O202" i="28"/>
  <c r="N202" i="28"/>
  <c r="M202" i="28"/>
  <c r="S201" i="28"/>
  <c r="R201" i="28"/>
  <c r="Q201" i="28"/>
  <c r="P201" i="28"/>
  <c r="O201" i="28"/>
  <c r="N201" i="28"/>
  <c r="M201" i="28"/>
  <c r="S200" i="28"/>
  <c r="R200" i="28"/>
  <c r="Q200" i="28"/>
  <c r="P200" i="28"/>
  <c r="O200" i="28"/>
  <c r="N200" i="28"/>
  <c r="M200" i="28"/>
  <c r="S199" i="28"/>
  <c r="R199" i="28"/>
  <c r="Q199" i="28"/>
  <c r="P199" i="28"/>
  <c r="O199" i="28"/>
  <c r="N199" i="28"/>
  <c r="M199" i="28"/>
  <c r="S198" i="28"/>
  <c r="R198" i="28"/>
  <c r="Q198" i="28"/>
  <c r="P198" i="28"/>
  <c r="O198" i="28"/>
  <c r="N198" i="28"/>
  <c r="M198" i="28"/>
  <c r="S197" i="28"/>
  <c r="R197" i="28"/>
  <c r="Q197" i="28"/>
  <c r="P197" i="28"/>
  <c r="O197" i="28"/>
  <c r="N197" i="28"/>
  <c r="M197" i="28"/>
  <c r="S221" i="28"/>
  <c r="R221" i="28"/>
  <c r="Q221" i="28"/>
  <c r="P221" i="28"/>
  <c r="O221" i="28"/>
  <c r="N221" i="28"/>
  <c r="M221" i="28"/>
  <c r="S220" i="28"/>
  <c r="R220" i="28"/>
  <c r="Q220" i="28"/>
  <c r="P220" i="28"/>
  <c r="O220" i="28"/>
  <c r="N220" i="28"/>
  <c r="M220" i="28"/>
  <c r="S219" i="28"/>
  <c r="R219" i="28"/>
  <c r="Q219" i="28"/>
  <c r="P219" i="28"/>
  <c r="O219" i="28"/>
  <c r="N219" i="28"/>
  <c r="M219" i="28"/>
  <c r="S218" i="28"/>
  <c r="R218" i="28"/>
  <c r="Q218" i="28"/>
  <c r="P218" i="28"/>
  <c r="O218" i="28"/>
  <c r="N218" i="28"/>
  <c r="M218" i="28"/>
  <c r="S217" i="28"/>
  <c r="R217" i="28"/>
  <c r="Q217" i="28"/>
  <c r="P217" i="28"/>
  <c r="O217" i="28"/>
  <c r="N217" i="28"/>
  <c r="M217" i="28"/>
  <c r="S216" i="28"/>
  <c r="R216" i="28"/>
  <c r="Q216" i="28"/>
  <c r="P216" i="28"/>
  <c r="O216" i="28"/>
  <c r="N216" i="28"/>
  <c r="M216" i="28"/>
  <c r="S215" i="28"/>
  <c r="R215" i="28"/>
  <c r="Q215" i="28"/>
  <c r="P215" i="28"/>
  <c r="O215" i="28"/>
  <c r="N215" i="28"/>
  <c r="M215" i="28"/>
  <c r="S214" i="28"/>
  <c r="R214" i="28"/>
  <c r="Q214" i="28"/>
  <c r="P214" i="28"/>
  <c r="O214" i="28"/>
  <c r="N214" i="28"/>
  <c r="M214" i="28"/>
  <c r="S213" i="28"/>
  <c r="R213" i="28"/>
  <c r="Q213" i="28"/>
  <c r="P213" i="28"/>
  <c r="O213" i="28"/>
  <c r="N213" i="28"/>
  <c r="M213" i="28"/>
  <c r="S212" i="28"/>
  <c r="R212" i="28"/>
  <c r="Q212" i="28"/>
  <c r="P212" i="28"/>
  <c r="O212" i="28"/>
  <c r="N212" i="28"/>
  <c r="M212" i="28"/>
  <c r="S236" i="28"/>
  <c r="R236" i="28"/>
  <c r="Q236" i="28"/>
  <c r="P236" i="28"/>
  <c r="O236" i="28"/>
  <c r="N236" i="28"/>
  <c r="M236" i="28"/>
  <c r="S235" i="28"/>
  <c r="R235" i="28"/>
  <c r="Q235" i="28"/>
  <c r="P235" i="28"/>
  <c r="O235" i="28"/>
  <c r="N235" i="28"/>
  <c r="M235" i="28"/>
  <c r="S234" i="28"/>
  <c r="R234" i="28"/>
  <c r="Q234" i="28"/>
  <c r="P234" i="28"/>
  <c r="O234" i="28"/>
  <c r="N234" i="28"/>
  <c r="M234" i="28"/>
  <c r="S233" i="28"/>
  <c r="R233" i="28"/>
  <c r="Q233" i="28"/>
  <c r="P233" i="28"/>
  <c r="O233" i="28"/>
  <c r="N233" i="28"/>
  <c r="M233" i="28"/>
  <c r="S232" i="28"/>
  <c r="R232" i="28"/>
  <c r="Q232" i="28"/>
  <c r="P232" i="28"/>
  <c r="O232" i="28"/>
  <c r="N232" i="28"/>
  <c r="M232" i="28"/>
  <c r="S231" i="28"/>
  <c r="R231" i="28"/>
  <c r="Q231" i="28"/>
  <c r="P231" i="28"/>
  <c r="O231" i="28"/>
  <c r="N231" i="28"/>
  <c r="M231" i="28"/>
  <c r="S230" i="28"/>
  <c r="R230" i="28"/>
  <c r="Q230" i="28"/>
  <c r="P230" i="28"/>
  <c r="O230" i="28"/>
  <c r="N230" i="28"/>
  <c r="M230" i="28"/>
  <c r="S229" i="28"/>
  <c r="R229" i="28"/>
  <c r="Q229" i="28"/>
  <c r="P229" i="28"/>
  <c r="O229" i="28"/>
  <c r="N229" i="28"/>
  <c r="M229" i="28"/>
  <c r="S228" i="28"/>
  <c r="R228" i="28"/>
  <c r="Q228" i="28"/>
  <c r="P228" i="28"/>
  <c r="O228" i="28"/>
  <c r="N228" i="28"/>
  <c r="M228" i="28"/>
  <c r="S227" i="28"/>
  <c r="R227" i="28"/>
  <c r="Q227" i="28"/>
  <c r="P227" i="28"/>
  <c r="O227" i="28"/>
  <c r="N227" i="28"/>
  <c r="M227" i="28"/>
  <c r="S251" i="28"/>
  <c r="R251" i="28"/>
  <c r="Q251" i="28"/>
  <c r="P251" i="28"/>
  <c r="O251" i="28"/>
  <c r="N251" i="28"/>
  <c r="M251" i="28"/>
  <c r="S250" i="28"/>
  <c r="R250" i="28"/>
  <c r="Q250" i="28"/>
  <c r="P250" i="28"/>
  <c r="O250" i="28"/>
  <c r="N250" i="28"/>
  <c r="M250" i="28"/>
  <c r="S249" i="28"/>
  <c r="R249" i="28"/>
  <c r="Q249" i="28"/>
  <c r="P249" i="28"/>
  <c r="O249" i="28"/>
  <c r="N249" i="28"/>
  <c r="M249" i="28"/>
  <c r="S248" i="28"/>
  <c r="R248" i="28"/>
  <c r="Q248" i="28"/>
  <c r="P248" i="28"/>
  <c r="O248" i="28"/>
  <c r="N248" i="28"/>
  <c r="M248" i="28"/>
  <c r="S247" i="28"/>
  <c r="R247" i="28"/>
  <c r="Q247" i="28"/>
  <c r="P247" i="28"/>
  <c r="O247" i="28"/>
  <c r="N247" i="28"/>
  <c r="M247" i="28"/>
  <c r="S246" i="28"/>
  <c r="R246" i="28"/>
  <c r="Q246" i="28"/>
  <c r="P246" i="28"/>
  <c r="O246" i="28"/>
  <c r="N246" i="28"/>
  <c r="M246" i="28"/>
  <c r="S245" i="28"/>
  <c r="R245" i="28"/>
  <c r="Q245" i="28"/>
  <c r="P245" i="28"/>
  <c r="O245" i="28"/>
  <c r="N245" i="28"/>
  <c r="M245" i="28"/>
  <c r="S244" i="28"/>
  <c r="R244" i="28"/>
  <c r="Q244" i="28"/>
  <c r="P244" i="28"/>
  <c r="O244" i="28"/>
  <c r="N244" i="28"/>
  <c r="M244" i="28"/>
  <c r="S243" i="28"/>
  <c r="R243" i="28"/>
  <c r="Q243" i="28"/>
  <c r="P243" i="28"/>
  <c r="O243" i="28"/>
  <c r="N243" i="28"/>
  <c r="M243" i="28"/>
  <c r="S242" i="28"/>
  <c r="R242" i="28"/>
  <c r="Q242" i="28"/>
  <c r="P242" i="28"/>
  <c r="O242" i="28"/>
  <c r="N242" i="28"/>
  <c r="M242" i="28"/>
  <c r="S26" i="28"/>
  <c r="R26" i="28"/>
  <c r="Q26" i="28"/>
  <c r="P26" i="28"/>
  <c r="O26" i="28"/>
  <c r="N26" i="28"/>
  <c r="M26" i="28"/>
  <c r="S25" i="28"/>
  <c r="R25" i="28"/>
  <c r="Q25" i="28"/>
  <c r="P25" i="28"/>
  <c r="O25" i="28"/>
  <c r="N25" i="28"/>
  <c r="M25" i="28"/>
  <c r="S24" i="28"/>
  <c r="R24" i="28"/>
  <c r="Q24" i="28"/>
  <c r="P24" i="28"/>
  <c r="O24" i="28"/>
  <c r="N24" i="28"/>
  <c r="M24" i="28"/>
  <c r="S23" i="28"/>
  <c r="R23" i="28"/>
  <c r="Q23" i="28"/>
  <c r="P23" i="28"/>
  <c r="O23" i="28"/>
  <c r="N23" i="28"/>
  <c r="M23" i="28"/>
  <c r="S22" i="28"/>
  <c r="R22" i="28"/>
  <c r="Q22" i="28"/>
  <c r="P22" i="28"/>
  <c r="O22" i="28"/>
  <c r="N22" i="28"/>
  <c r="M22" i="28"/>
  <c r="S21" i="28"/>
  <c r="R21" i="28"/>
  <c r="Q21" i="28"/>
  <c r="P21" i="28"/>
  <c r="O21" i="28"/>
  <c r="N21" i="28"/>
  <c r="M21" i="28"/>
  <c r="S20" i="28"/>
  <c r="R20" i="28"/>
  <c r="Q20" i="28"/>
  <c r="P20" i="28"/>
  <c r="O20" i="28"/>
  <c r="N20" i="28"/>
  <c r="M20" i="28"/>
  <c r="S19" i="28"/>
  <c r="R19" i="28"/>
  <c r="Q19" i="28"/>
  <c r="P19" i="28"/>
  <c r="O19" i="28"/>
  <c r="N19" i="28"/>
  <c r="M19" i="28"/>
  <c r="S18" i="28"/>
  <c r="R18" i="28"/>
  <c r="Q18" i="28"/>
  <c r="P18" i="28"/>
  <c r="O18" i="28"/>
  <c r="N18" i="28"/>
  <c r="M18" i="28"/>
  <c r="S17" i="28"/>
  <c r="R17" i="28"/>
  <c r="Q17" i="28"/>
  <c r="P17" i="28"/>
  <c r="O17" i="28"/>
  <c r="N17" i="28"/>
  <c r="M17" i="28"/>
  <c r="CF14" i="7"/>
  <c r="M8" i="28" s="1"/>
  <c r="N8" i="28"/>
  <c r="CH14" i="7"/>
  <c r="O8" i="28" s="1"/>
  <c r="CI14" i="7"/>
  <c r="P8" i="28" s="1"/>
  <c r="CJ14" i="7"/>
  <c r="Q8" i="28" s="1"/>
  <c r="CK14" i="7"/>
  <c r="R8" i="28" s="1"/>
  <c r="CL14" i="7"/>
  <c r="S8" i="28" s="1"/>
  <c r="CF15" i="7"/>
  <c r="M9" i="28" s="1"/>
  <c r="CG15" i="7"/>
  <c r="N9" i="28" s="1"/>
  <c r="CH15" i="7"/>
  <c r="O9" i="28" s="1"/>
  <c r="CI15" i="7"/>
  <c r="P9" i="28" s="1"/>
  <c r="CJ15" i="7"/>
  <c r="Q9" i="28" s="1"/>
  <c r="CK15" i="7"/>
  <c r="R9" i="28" s="1"/>
  <c r="CL15" i="7"/>
  <c r="S9" i="28" s="1"/>
  <c r="M10" i="28"/>
  <c r="CG16" i="7"/>
  <c r="N10" i="28" s="1"/>
  <c r="CH16" i="7"/>
  <c r="O10" i="28" s="1"/>
  <c r="CI16" i="7"/>
  <c r="P10" i="28" s="1"/>
  <c r="CJ16" i="7"/>
  <c r="Q10" i="28" s="1"/>
  <c r="CK16" i="7"/>
  <c r="R10" i="28" s="1"/>
  <c r="CL16" i="7"/>
  <c r="S10" i="28" s="1"/>
  <c r="CF17" i="7"/>
  <c r="M11" i="28" s="1"/>
  <c r="CG17" i="7"/>
  <c r="N11" i="28" s="1"/>
  <c r="CH17" i="7"/>
  <c r="O11" i="28" s="1"/>
  <c r="CI17" i="7"/>
  <c r="P11" i="28" s="1"/>
  <c r="CJ17" i="7"/>
  <c r="Q11" i="28" s="1"/>
  <c r="CK17" i="7"/>
  <c r="R11" i="28" s="1"/>
  <c r="CL17" i="7"/>
  <c r="S11" i="28" s="1"/>
  <c r="CF13" i="7"/>
  <c r="M7" i="28" s="1"/>
  <c r="CL13" i="7"/>
  <c r="S7" i="28" s="1"/>
  <c r="CK13" i="7"/>
  <c r="R7" i="28" s="1"/>
  <c r="CJ13" i="7"/>
  <c r="Q7" i="28" s="1"/>
  <c r="CI13" i="7"/>
  <c r="P7" i="28" s="1"/>
  <c r="CH13" i="7"/>
  <c r="O7" i="28" s="1"/>
  <c r="CG13" i="7"/>
  <c r="N7" i="28" s="1"/>
  <c r="M3" i="28"/>
  <c r="CF6" i="7"/>
  <c r="M4" i="28" s="1"/>
  <c r="CF7" i="7"/>
  <c r="M5" i="28" s="1"/>
  <c r="CF8" i="7"/>
  <c r="M6" i="28" s="1"/>
  <c r="M2" i="28"/>
  <c r="CH5" i="7"/>
  <c r="O3" i="28" s="1"/>
  <c r="CI5" i="7"/>
  <c r="P3" i="28" s="1"/>
  <c r="CJ5" i="7"/>
  <c r="Q3" i="28" s="1"/>
  <c r="CK5" i="7"/>
  <c r="R3" i="28" s="1"/>
  <c r="CL5" i="7"/>
  <c r="S3" i="28" s="1"/>
  <c r="CH6" i="7"/>
  <c r="O4" i="28" s="1"/>
  <c r="CI6" i="7"/>
  <c r="P4" i="28" s="1"/>
  <c r="CJ6" i="7"/>
  <c r="Q4" i="28" s="1"/>
  <c r="CK6" i="7"/>
  <c r="R4" i="28" s="1"/>
  <c r="CL6" i="7"/>
  <c r="S4" i="28" s="1"/>
  <c r="CH7" i="7"/>
  <c r="O5" i="28" s="1"/>
  <c r="CI7" i="7"/>
  <c r="P5" i="28" s="1"/>
  <c r="CJ7" i="7"/>
  <c r="Q5" i="28" s="1"/>
  <c r="CK7" i="7"/>
  <c r="R5" i="28" s="1"/>
  <c r="CL7" i="7"/>
  <c r="S5" i="28" s="1"/>
  <c r="CH8" i="7"/>
  <c r="O6" i="28" s="1"/>
  <c r="CI8" i="7"/>
  <c r="P6" i="28" s="1"/>
  <c r="CJ8" i="7"/>
  <c r="Q6" i="28" s="1"/>
  <c r="CK8" i="7"/>
  <c r="R6" i="28" s="1"/>
  <c r="CL8" i="7"/>
  <c r="S6" i="28" s="1"/>
  <c r="CL4" i="7"/>
  <c r="S2" i="28" s="1"/>
  <c r="CK4" i="7"/>
  <c r="R2" i="28" s="1"/>
  <c r="CJ4" i="7"/>
  <c r="Q2" i="28" s="1"/>
  <c r="CI4" i="7"/>
  <c r="P2" i="28" s="1"/>
  <c r="CH4" i="7"/>
  <c r="O2" i="28" s="1"/>
  <c r="CG5" i="7"/>
  <c r="N3" i="28" s="1"/>
  <c r="CG6" i="7"/>
  <c r="N4" i="28" s="1"/>
  <c r="CG7" i="7"/>
  <c r="N5" i="28" s="1"/>
  <c r="CG8" i="7"/>
  <c r="N6" i="28" s="1"/>
  <c r="CG4" i="7"/>
  <c r="N2" i="28" s="1"/>
  <c r="BP22" i="11" l="1"/>
  <c r="BP15" i="17"/>
  <c r="H10" i="23"/>
  <c r="BQ6" i="23" s="1"/>
  <c r="BP8" i="23"/>
  <c r="BP6" i="23"/>
  <c r="H19" i="23"/>
  <c r="BQ17" i="23"/>
  <c r="BP22" i="23"/>
  <c r="BP25" i="23"/>
  <c r="BP16" i="23"/>
  <c r="BP15" i="23"/>
  <c r="BP23" i="23"/>
  <c r="BP24" i="23"/>
  <c r="BP17" i="23"/>
  <c r="BP26" i="23"/>
  <c r="BQ24" i="23"/>
  <c r="BQ16" i="23"/>
  <c r="BQ22" i="23"/>
  <c r="BQ15" i="23"/>
  <c r="BQ26" i="23"/>
  <c r="BQ25" i="23"/>
  <c r="BQ23" i="23"/>
  <c r="H19" i="22"/>
  <c r="BQ15" i="22"/>
  <c r="BQ24" i="22"/>
  <c r="BQ22" i="22"/>
  <c r="BP22" i="22"/>
  <c r="BP25" i="22"/>
  <c r="BQ25" i="22"/>
  <c r="BP15" i="22"/>
  <c r="BP17" i="22"/>
  <c r="BQ26" i="22"/>
  <c r="BQ17" i="22"/>
  <c r="BP24" i="22"/>
  <c r="BP23" i="22"/>
  <c r="BP26" i="22"/>
  <c r="BQ16" i="22"/>
  <c r="BP16" i="22"/>
  <c r="BQ23" i="22"/>
  <c r="H19" i="21"/>
  <c r="BP25" i="21"/>
  <c r="BQ26" i="21"/>
  <c r="BP23" i="21"/>
  <c r="BP24" i="21"/>
  <c r="BP15" i="21"/>
  <c r="BQ23" i="21"/>
  <c r="BP22" i="21"/>
  <c r="BP16" i="21"/>
  <c r="BQ16" i="21"/>
  <c r="BP26" i="21"/>
  <c r="BQ24" i="21"/>
  <c r="BQ17" i="21"/>
  <c r="BP17" i="21"/>
  <c r="H10" i="21"/>
  <c r="BP6" i="21"/>
  <c r="BP7" i="21"/>
  <c r="BQ25" i="24"/>
  <c r="BQ22" i="24"/>
  <c r="I19" i="24"/>
  <c r="BQ23" i="24"/>
  <c r="BP26" i="24"/>
  <c r="AK25" i="20"/>
  <c r="W210" i="28" s="1"/>
  <c r="AC210" i="28" s="1"/>
  <c r="BY26" i="20"/>
  <c r="BX16" i="20"/>
  <c r="BX26" i="20"/>
  <c r="H10" i="20"/>
  <c r="BP7" i="20"/>
  <c r="BQ8" i="20"/>
  <c r="BQ7" i="20"/>
  <c r="BP8" i="20"/>
  <c r="BY16" i="20"/>
  <c r="AK24" i="20"/>
  <c r="W209" i="28" s="1"/>
  <c r="AC209" i="28" s="1"/>
  <c r="AK17" i="20"/>
  <c r="V27" i="20"/>
  <c r="Q29" i="3" s="1"/>
  <c r="BP16" i="19"/>
  <c r="BQ6" i="19"/>
  <c r="BP25" i="19"/>
  <c r="BP23" i="19"/>
  <c r="I19" i="19"/>
  <c r="BQ23" i="19"/>
  <c r="BP17" i="19"/>
  <c r="I10" i="19"/>
  <c r="BR8" i="19" s="1"/>
  <c r="BQ7" i="19"/>
  <c r="BQ8" i="19"/>
  <c r="BP26" i="19"/>
  <c r="BP24" i="19"/>
  <c r="H19" i="18"/>
  <c r="BP23" i="18"/>
  <c r="BQ22" i="18"/>
  <c r="BP22" i="18"/>
  <c r="BP17" i="18"/>
  <c r="BO16" i="18"/>
  <c r="BP25" i="17"/>
  <c r="BP6" i="17"/>
  <c r="H19" i="17"/>
  <c r="H10" i="17"/>
  <c r="BQ7" i="17" s="1"/>
  <c r="BP7" i="17"/>
  <c r="BO24" i="17"/>
  <c r="BP16" i="17"/>
  <c r="BP23" i="17"/>
  <c r="BP17" i="17"/>
  <c r="BO17" i="17"/>
  <c r="BO16" i="17"/>
  <c r="H19" i="16"/>
  <c r="BQ22" i="16" s="1"/>
  <c r="BP23" i="16"/>
  <c r="BQ15" i="16"/>
  <c r="BO25" i="16"/>
  <c r="BO24" i="16"/>
  <c r="H10" i="16"/>
  <c r="BQ8" i="16" s="1"/>
  <c r="BP7" i="16"/>
  <c r="BP22" i="16"/>
  <c r="BO17" i="16"/>
  <c r="BP15" i="16"/>
  <c r="BP8" i="16"/>
  <c r="BP8" i="15"/>
  <c r="BO17" i="15"/>
  <c r="H10" i="15"/>
  <c r="BQ7" i="15"/>
  <c r="BQ8" i="15"/>
  <c r="BP7" i="15"/>
  <c r="H19" i="15"/>
  <c r="I19" i="15" s="1"/>
  <c r="J19" i="15" s="1"/>
  <c r="K19" i="15" s="1"/>
  <c r="L19" i="15" s="1"/>
  <c r="M19" i="15" s="1"/>
  <c r="N19" i="15" s="1"/>
  <c r="O19" i="15" s="1"/>
  <c r="P19" i="15" s="1"/>
  <c r="Q19" i="15" s="1"/>
  <c r="BP15" i="15"/>
  <c r="BP22" i="15"/>
  <c r="BX15" i="15"/>
  <c r="BO26" i="14"/>
  <c r="H19" i="14"/>
  <c r="BP15" i="14"/>
  <c r="BQ22" i="14"/>
  <c r="BP22" i="14"/>
  <c r="BO25" i="14"/>
  <c r="BO17" i="14"/>
  <c r="BP26" i="13"/>
  <c r="H10" i="13"/>
  <c r="BQ8" i="13" s="1"/>
  <c r="BP8" i="13"/>
  <c r="BP15" i="13"/>
  <c r="H19" i="13"/>
  <c r="BP23" i="13"/>
  <c r="BO26" i="13"/>
  <c r="BO25" i="13"/>
  <c r="BO16" i="13"/>
  <c r="BO25" i="12"/>
  <c r="H19" i="12"/>
  <c r="BP15" i="12"/>
  <c r="H10" i="12"/>
  <c r="BP8" i="12"/>
  <c r="BP7" i="12"/>
  <c r="BO17" i="11"/>
  <c r="H19" i="11"/>
  <c r="BO26" i="11"/>
  <c r="BO25" i="11"/>
  <c r="H10" i="11"/>
  <c r="BP6" i="11"/>
  <c r="BP8" i="11"/>
  <c r="H19" i="10"/>
  <c r="BQ23" i="10" s="1"/>
  <c r="BP15" i="10"/>
  <c r="BP23" i="10"/>
  <c r="BP24" i="10"/>
  <c r="BP22" i="10"/>
  <c r="BP16" i="10"/>
  <c r="BP25" i="10"/>
  <c r="H10" i="10"/>
  <c r="BQ6" i="10"/>
  <c r="BP7" i="10"/>
  <c r="H19" i="9"/>
  <c r="BQ22" i="9" s="1"/>
  <c r="BO17" i="9"/>
  <c r="BO25" i="9"/>
  <c r="BO16" i="9"/>
  <c r="I10" i="8"/>
  <c r="L20" i="27"/>
  <c r="B10" i="27"/>
  <c r="B11" i="27"/>
  <c r="B12" i="27"/>
  <c r="B13" i="27"/>
  <c r="B14" i="27"/>
  <c r="B15" i="27"/>
  <c r="B16" i="27"/>
  <c r="B17" i="27"/>
  <c r="B18" i="27"/>
  <c r="B4" i="6"/>
  <c r="K4" i="6" s="1"/>
  <c r="B5" i="6"/>
  <c r="K5" i="6" s="1"/>
  <c r="B6" i="6"/>
  <c r="K6" i="6" s="1"/>
  <c r="B7" i="6"/>
  <c r="K7" i="6" s="1"/>
  <c r="B10" i="6"/>
  <c r="K10" i="6" s="1"/>
  <c r="B11" i="6"/>
  <c r="K11" i="6" s="1"/>
  <c r="B12" i="6"/>
  <c r="K12" i="6" s="1"/>
  <c r="B13" i="6"/>
  <c r="K13" i="6" s="1"/>
  <c r="B14" i="6"/>
  <c r="K14" i="6" s="1"/>
  <c r="B15" i="6"/>
  <c r="K15" i="6" s="1"/>
  <c r="B16" i="6"/>
  <c r="K16" i="6" s="1"/>
  <c r="B17" i="6"/>
  <c r="K17" i="6" s="1"/>
  <c r="B3" i="6"/>
  <c r="K3" i="6" s="1"/>
  <c r="L17" i="6" l="1"/>
  <c r="I17" i="6"/>
  <c r="G17" i="6"/>
  <c r="J17" i="6"/>
  <c r="H17" i="6"/>
  <c r="F17" i="6"/>
  <c r="C17" i="6"/>
  <c r="E17" i="6"/>
  <c r="D17" i="6"/>
  <c r="J16" i="6"/>
  <c r="E16" i="6"/>
  <c r="L16" i="6"/>
  <c r="I16" i="6"/>
  <c r="F16" i="6"/>
  <c r="C16" i="6"/>
  <c r="H16" i="6"/>
  <c r="D16" i="6"/>
  <c r="G16" i="6"/>
  <c r="BQ15" i="15"/>
  <c r="BR22" i="15"/>
  <c r="BQ15" i="9"/>
  <c r="BW15" i="15"/>
  <c r="BY22" i="15"/>
  <c r="BX22" i="15"/>
  <c r="AK16" i="20"/>
  <c r="BQ7" i="13"/>
  <c r="H15" i="6"/>
  <c r="I15" i="6"/>
  <c r="E15" i="6"/>
  <c r="F15" i="6"/>
  <c r="G15" i="6"/>
  <c r="D15" i="6"/>
  <c r="C15" i="6"/>
  <c r="H12" i="6"/>
  <c r="E12" i="6"/>
  <c r="C12" i="6"/>
  <c r="I12" i="6"/>
  <c r="D12" i="6"/>
  <c r="G12" i="6"/>
  <c r="F12" i="6"/>
  <c r="C11" i="6"/>
  <c r="F11" i="6"/>
  <c r="H11" i="6"/>
  <c r="I11" i="6"/>
  <c r="G11" i="6"/>
  <c r="E11" i="6"/>
  <c r="D11" i="6"/>
  <c r="D10" i="6"/>
  <c r="C10" i="6"/>
  <c r="G10" i="6"/>
  <c r="I10" i="6"/>
  <c r="H10" i="6"/>
  <c r="F10" i="6"/>
  <c r="E10" i="6"/>
  <c r="I19" i="23"/>
  <c r="BQ7" i="23"/>
  <c r="BR7" i="23"/>
  <c r="I10" i="23"/>
  <c r="BR8" i="23"/>
  <c r="BQ8" i="23"/>
  <c r="I19" i="22"/>
  <c r="BQ25" i="21"/>
  <c r="BQ8" i="21"/>
  <c r="I10" i="21"/>
  <c r="BQ7" i="21"/>
  <c r="BQ6" i="21"/>
  <c r="I19" i="21"/>
  <c r="BQ15" i="21"/>
  <c r="BQ22" i="21"/>
  <c r="AK26" i="20"/>
  <c r="W211" i="28" s="1"/>
  <c r="AC211" i="28" s="1"/>
  <c r="BP25" i="24"/>
  <c r="BQ17" i="24"/>
  <c r="BQ24" i="24"/>
  <c r="BP17" i="24"/>
  <c r="BP16" i="24"/>
  <c r="BQ16" i="24"/>
  <c r="BP24" i="24"/>
  <c r="BQ26" i="24"/>
  <c r="J19" i="24"/>
  <c r="BR22" i="24"/>
  <c r="BR15" i="24"/>
  <c r="BR23" i="24"/>
  <c r="BS22" i="24"/>
  <c r="I10" i="20"/>
  <c r="BR8" i="20" s="1"/>
  <c r="BQ6" i="20"/>
  <c r="BR6" i="19"/>
  <c r="J10" i="19"/>
  <c r="BR7" i="19"/>
  <c r="J19" i="19"/>
  <c r="BR22" i="19"/>
  <c r="BR23" i="19"/>
  <c r="BR15" i="19"/>
  <c r="BP24" i="18"/>
  <c r="BP26" i="18"/>
  <c r="BP25" i="18"/>
  <c r="BP16" i="18"/>
  <c r="I19" i="18"/>
  <c r="BQ15" i="18"/>
  <c r="BP24" i="17"/>
  <c r="I19" i="17"/>
  <c r="BQ22" i="17"/>
  <c r="BQ23" i="17"/>
  <c r="BQ15" i="17"/>
  <c r="BP26" i="17"/>
  <c r="I10" i="17"/>
  <c r="BQ8" i="17"/>
  <c r="BQ6" i="17"/>
  <c r="BQ6" i="16"/>
  <c r="BQ7" i="16"/>
  <c r="BP17" i="16"/>
  <c r="BP26" i="16"/>
  <c r="I10" i="16"/>
  <c r="I19" i="16"/>
  <c r="BR22" i="16"/>
  <c r="BQ23" i="16"/>
  <c r="R19" i="15"/>
  <c r="BU15" i="15"/>
  <c r="BU22" i="15"/>
  <c r="BS23" i="15"/>
  <c r="I10" i="15"/>
  <c r="BQ6" i="15"/>
  <c r="BQ22" i="15"/>
  <c r="BR15" i="15"/>
  <c r="BT23" i="15"/>
  <c r="BV15" i="15"/>
  <c r="BV23" i="15"/>
  <c r="BP23" i="15"/>
  <c r="BW23" i="15"/>
  <c r="BV22" i="15"/>
  <c r="BS15" i="15"/>
  <c r="BT15" i="15"/>
  <c r="BY23" i="15"/>
  <c r="BT22" i="15"/>
  <c r="BW22" i="15"/>
  <c r="BS22" i="15"/>
  <c r="BR23" i="15"/>
  <c r="BQ23" i="15"/>
  <c r="BP25" i="15"/>
  <c r="BY15" i="15"/>
  <c r="AK15" i="15" s="1"/>
  <c r="BP25" i="14"/>
  <c r="BP17" i="14"/>
  <c r="BP23" i="14"/>
  <c r="BP26" i="14"/>
  <c r="I19" i="14"/>
  <c r="BR15" i="14" s="1"/>
  <c r="BQ15" i="14"/>
  <c r="BP24" i="14"/>
  <c r="BQ23" i="14"/>
  <c r="BP16" i="14"/>
  <c r="BQ25" i="13"/>
  <c r="BQ24" i="13"/>
  <c r="BQ17" i="13"/>
  <c r="BQ23" i="13"/>
  <c r="BP16" i="13"/>
  <c r="BQ26" i="13"/>
  <c r="BP25" i="13"/>
  <c r="I19" i="13"/>
  <c r="BR15" i="13" s="1"/>
  <c r="BQ16" i="13"/>
  <c r="BQ22" i="13"/>
  <c r="BQ15" i="13"/>
  <c r="I10" i="13"/>
  <c r="BQ6" i="13"/>
  <c r="BP24" i="13"/>
  <c r="BP17" i="13"/>
  <c r="I10" i="12"/>
  <c r="BR6" i="12" s="1"/>
  <c r="BQ8" i="12"/>
  <c r="BQ7" i="12"/>
  <c r="BQ6" i="12"/>
  <c r="I19" i="12"/>
  <c r="BQ22" i="12"/>
  <c r="BQ15" i="12"/>
  <c r="BP17" i="12"/>
  <c r="BP26" i="12"/>
  <c r="BP24" i="12"/>
  <c r="BP16" i="12"/>
  <c r="BP25" i="12"/>
  <c r="I10" i="11"/>
  <c r="BQ8" i="11"/>
  <c r="BQ7" i="11"/>
  <c r="BQ6" i="11"/>
  <c r="BQ22" i="11"/>
  <c r="BP23" i="11"/>
  <c r="BP16" i="11"/>
  <c r="I19" i="11"/>
  <c r="BR22" i="11" s="1"/>
  <c r="BQ23" i="11"/>
  <c r="BQ15" i="11"/>
  <c r="BR23" i="11"/>
  <c r="BR15" i="11"/>
  <c r="BP17" i="10"/>
  <c r="I10" i="10"/>
  <c r="BR8" i="10" s="1"/>
  <c r="BQ8" i="10"/>
  <c r="BQ7" i="10"/>
  <c r="I19" i="10"/>
  <c r="BQ15" i="10"/>
  <c r="BQ22" i="10"/>
  <c r="BP26" i="10"/>
  <c r="BP26" i="9"/>
  <c r="I19" i="9"/>
  <c r="BR15" i="9" s="1"/>
  <c r="BQ23" i="9"/>
  <c r="BP23" i="9"/>
  <c r="J10" i="8"/>
  <c r="BS6" i="8" s="1"/>
  <c r="BR8" i="8"/>
  <c r="BR7" i="8"/>
  <c r="BR6" i="8"/>
  <c r="H16" i="27"/>
  <c r="G16" i="27"/>
  <c r="J16" i="27"/>
  <c r="M16" i="27"/>
  <c r="C16" i="27"/>
  <c r="N16" i="27"/>
  <c r="M13" i="27"/>
  <c r="J13" i="27"/>
  <c r="C13" i="27"/>
  <c r="H13" i="27"/>
  <c r="G13" i="27"/>
  <c r="N13" i="27"/>
  <c r="J12" i="27"/>
  <c r="N12" i="27"/>
  <c r="M12" i="27"/>
  <c r="C12" i="27"/>
  <c r="G12" i="27"/>
  <c r="H12" i="27"/>
  <c r="M11" i="27"/>
  <c r="N11" i="27"/>
  <c r="H11" i="27"/>
  <c r="C11" i="27"/>
  <c r="G11" i="27"/>
  <c r="J11" i="27"/>
  <c r="M18" i="27"/>
  <c r="N18" i="27"/>
  <c r="C18" i="27"/>
  <c r="G18" i="27"/>
  <c r="K18" i="27"/>
  <c r="H18" i="27"/>
  <c r="J18" i="27"/>
  <c r="I18" i="27"/>
  <c r="L18" i="27"/>
  <c r="N10" i="27"/>
  <c r="J10" i="27"/>
  <c r="C10" i="27"/>
  <c r="G10" i="27"/>
  <c r="M10" i="27"/>
  <c r="H10" i="27"/>
  <c r="I17" i="27"/>
  <c r="M17" i="27"/>
  <c r="C17" i="27"/>
  <c r="G17" i="27"/>
  <c r="J17" i="27"/>
  <c r="K17" i="27"/>
  <c r="N17" i="27"/>
  <c r="H17" i="27"/>
  <c r="L17" i="27"/>
  <c r="U13" i="27"/>
  <c r="U6" i="27"/>
  <c r="U5" i="27"/>
  <c r="U14" i="27"/>
  <c r="U12" i="27"/>
  <c r="U4" i="27"/>
  <c r="U11" i="27"/>
  <c r="U18" i="27"/>
  <c r="U10" i="27"/>
  <c r="U17" i="27"/>
  <c r="U9" i="27"/>
  <c r="U16" i="27"/>
  <c r="U8" i="27"/>
  <c r="U15" i="27"/>
  <c r="U7" i="27"/>
  <c r="AK22" i="15" l="1"/>
  <c r="W132" i="28" s="1"/>
  <c r="AC132" i="28" s="1"/>
  <c r="BR6" i="10"/>
  <c r="J15" i="6"/>
  <c r="L15" i="6" s="1"/>
  <c r="BS7" i="8"/>
  <c r="J10" i="6"/>
  <c r="L10" i="6" s="1"/>
  <c r="J11" i="6"/>
  <c r="L11" i="6" s="1"/>
  <c r="J12" i="6"/>
  <c r="L12" i="6" s="1"/>
  <c r="J10" i="23"/>
  <c r="BS7" i="23" s="1"/>
  <c r="BR6" i="23"/>
  <c r="J19" i="23"/>
  <c r="BR22" i="23"/>
  <c r="BR25" i="23"/>
  <c r="BR26" i="23"/>
  <c r="BS25" i="23"/>
  <c r="BR23" i="23"/>
  <c r="BS22" i="23"/>
  <c r="BS17" i="23"/>
  <c r="BS16" i="23"/>
  <c r="BR17" i="23"/>
  <c r="BS26" i="23"/>
  <c r="BR16" i="23"/>
  <c r="BS15" i="23"/>
  <c r="BR15" i="23"/>
  <c r="BR24" i="23"/>
  <c r="J19" i="22"/>
  <c r="BR17" i="22"/>
  <c r="BR25" i="22"/>
  <c r="BR26" i="22"/>
  <c r="BS23" i="22"/>
  <c r="BS25" i="22"/>
  <c r="BR23" i="22"/>
  <c r="BS26" i="22"/>
  <c r="BS17" i="22"/>
  <c r="BS16" i="22"/>
  <c r="BR22" i="22"/>
  <c r="BR16" i="22"/>
  <c r="BR24" i="22"/>
  <c r="BR15" i="22"/>
  <c r="BS15" i="22"/>
  <c r="BS22" i="22"/>
  <c r="J10" i="21"/>
  <c r="BR8" i="21"/>
  <c r="BR6" i="21"/>
  <c r="BR7" i="21"/>
  <c r="J19" i="21"/>
  <c r="BR17" i="21"/>
  <c r="BR24" i="21"/>
  <c r="BS15" i="21"/>
  <c r="BS23" i="21"/>
  <c r="BR15" i="21"/>
  <c r="BR22" i="21"/>
  <c r="BR16" i="21"/>
  <c r="BS26" i="21"/>
  <c r="BR26" i="21"/>
  <c r="BR23" i="21"/>
  <c r="BS16" i="21"/>
  <c r="BS25" i="21"/>
  <c r="BR25" i="21"/>
  <c r="BS22" i="21"/>
  <c r="K19" i="24"/>
  <c r="BT23" i="24" s="1"/>
  <c r="BS15" i="24"/>
  <c r="BS23" i="24"/>
  <c r="BR16" i="24"/>
  <c r="J10" i="20"/>
  <c r="BR7" i="20"/>
  <c r="BR6" i="20"/>
  <c r="BS6" i="20"/>
  <c r="BS7" i="20"/>
  <c r="K19" i="19"/>
  <c r="BT23" i="19" s="1"/>
  <c r="K10" i="19"/>
  <c r="BS6" i="19"/>
  <c r="BS8" i="19"/>
  <c r="BS7" i="19"/>
  <c r="BS22" i="19"/>
  <c r="BS15" i="19"/>
  <c r="BQ17" i="19"/>
  <c r="BQ24" i="19"/>
  <c r="BQ25" i="19"/>
  <c r="BQ16" i="19"/>
  <c r="BQ26" i="19"/>
  <c r="BS23" i="19"/>
  <c r="J19" i="18"/>
  <c r="BR22" i="18"/>
  <c r="BR15" i="18"/>
  <c r="BR23" i="18"/>
  <c r="BQ24" i="18"/>
  <c r="BQ26" i="18"/>
  <c r="BQ23" i="18"/>
  <c r="J19" i="17"/>
  <c r="BR15" i="17"/>
  <c r="BR23" i="17"/>
  <c r="BR22" i="17"/>
  <c r="J10" i="17"/>
  <c r="BR8" i="17"/>
  <c r="BR7" i="17"/>
  <c r="BR6" i="17"/>
  <c r="J19" i="16"/>
  <c r="BR15" i="16"/>
  <c r="BR23" i="16"/>
  <c r="BP16" i="16"/>
  <c r="BP25" i="16"/>
  <c r="BP24" i="16"/>
  <c r="J10" i="16"/>
  <c r="BR6" i="16"/>
  <c r="BR7" i="16"/>
  <c r="BR8" i="16"/>
  <c r="BX23" i="15"/>
  <c r="BP26" i="15"/>
  <c r="BP24" i="15"/>
  <c r="BU23" i="15"/>
  <c r="S19" i="15"/>
  <c r="T19" i="15" s="1"/>
  <c r="BP17" i="15"/>
  <c r="BP16" i="15"/>
  <c r="J10" i="15"/>
  <c r="BR8" i="15"/>
  <c r="BR6" i="15"/>
  <c r="BR7" i="15"/>
  <c r="J19" i="14"/>
  <c r="BR22" i="14"/>
  <c r="BS22" i="14"/>
  <c r="J10" i="13"/>
  <c r="BR8" i="13"/>
  <c r="BR7" i="13"/>
  <c r="BR6" i="13"/>
  <c r="BS7" i="13"/>
  <c r="BR26" i="13"/>
  <c r="J19" i="13"/>
  <c r="BS22" i="13" s="1"/>
  <c r="BR22" i="13"/>
  <c r="BR23" i="13"/>
  <c r="BQ17" i="12"/>
  <c r="BQ25" i="12"/>
  <c r="BQ16" i="12"/>
  <c r="BQ24" i="12"/>
  <c r="BQ26" i="12"/>
  <c r="BQ23" i="12"/>
  <c r="J10" i="12"/>
  <c r="BR8" i="12"/>
  <c r="BR7" i="12"/>
  <c r="J19" i="12"/>
  <c r="BR15" i="12"/>
  <c r="BR23" i="12"/>
  <c r="BR22" i="12"/>
  <c r="J19" i="11"/>
  <c r="BP17" i="11"/>
  <c r="BP25" i="11"/>
  <c r="BP26" i="11"/>
  <c r="J10" i="11"/>
  <c r="BR7" i="11"/>
  <c r="BR8" i="11"/>
  <c r="BR6" i="11"/>
  <c r="BP24" i="11"/>
  <c r="BQ24" i="10"/>
  <c r="BQ25" i="10"/>
  <c r="J19" i="10"/>
  <c r="BR15" i="10"/>
  <c r="BR23" i="10"/>
  <c r="J10" i="10"/>
  <c r="BR7" i="10"/>
  <c r="BQ17" i="10"/>
  <c r="BQ26" i="10"/>
  <c r="BQ16" i="10"/>
  <c r="BR22" i="10"/>
  <c r="J19" i="9"/>
  <c r="BS15" i="9" s="1"/>
  <c r="BR22" i="9"/>
  <c r="BR23" i="9"/>
  <c r="BS22" i="9"/>
  <c r="BP17" i="9"/>
  <c r="BP16" i="9"/>
  <c r="BP25" i="9"/>
  <c r="BP24" i="9"/>
  <c r="BS8" i="8"/>
  <c r="K10" i="8"/>
  <c r="AG16" i="27"/>
  <c r="AD16" i="27"/>
  <c r="AG17" i="27"/>
  <c r="AD17" i="27"/>
  <c r="AG10" i="27"/>
  <c r="AD10" i="27"/>
  <c r="AG18" i="27"/>
  <c r="AD18" i="27"/>
  <c r="AO18" i="27" s="1"/>
  <c r="AG14" i="27"/>
  <c r="AD14" i="27"/>
  <c r="AG7" i="27"/>
  <c r="AD7" i="27"/>
  <c r="AG11" i="27"/>
  <c r="AD11" i="27"/>
  <c r="AG5" i="27"/>
  <c r="AD5" i="27"/>
  <c r="AG15" i="27"/>
  <c r="AD15" i="27"/>
  <c r="AG4" i="27"/>
  <c r="AD4" i="27"/>
  <c r="AG6" i="27"/>
  <c r="AD6" i="27"/>
  <c r="AG8" i="27"/>
  <c r="AD8" i="27"/>
  <c r="AG12" i="27"/>
  <c r="AD12" i="27"/>
  <c r="AG13" i="27"/>
  <c r="AD13" i="27"/>
  <c r="AG9" i="27"/>
  <c r="AD9" i="27"/>
  <c r="F18" i="27"/>
  <c r="F17" i="27"/>
  <c r="BT15" i="19" l="1"/>
  <c r="AK23" i="15"/>
  <c r="W133" i="28" s="1"/>
  <c r="AC133" i="28" s="1"/>
  <c r="K19" i="23"/>
  <c r="BS23" i="23"/>
  <c r="BS24" i="23"/>
  <c r="BT25" i="23"/>
  <c r="K10" i="23"/>
  <c r="BS8" i="23"/>
  <c r="BS6" i="23"/>
  <c r="K19" i="22"/>
  <c r="BS24" i="22"/>
  <c r="K19" i="21"/>
  <c r="BS17" i="21"/>
  <c r="BS24" i="21"/>
  <c r="K10" i="21"/>
  <c r="BS8" i="21"/>
  <c r="BS6" i="21"/>
  <c r="BS7" i="21"/>
  <c r="BR25" i="24"/>
  <c r="BR26" i="24"/>
  <c r="BR17" i="24"/>
  <c r="BR24" i="24"/>
  <c r="L19" i="24"/>
  <c r="BT15" i="24"/>
  <c r="BT22" i="24"/>
  <c r="K10" i="20"/>
  <c r="BS8" i="20"/>
  <c r="L19" i="19"/>
  <c r="BT22" i="19"/>
  <c r="BR25" i="19"/>
  <c r="BR16" i="19"/>
  <c r="BR26" i="19"/>
  <c r="BR17" i="19"/>
  <c r="BR24" i="19"/>
  <c r="L10" i="19"/>
  <c r="BT6" i="19"/>
  <c r="BT7" i="19"/>
  <c r="BT8" i="19"/>
  <c r="BQ16" i="18"/>
  <c r="BQ25" i="18"/>
  <c r="BQ17" i="18"/>
  <c r="K19" i="18"/>
  <c r="BS22" i="18"/>
  <c r="BS15" i="18"/>
  <c r="K10" i="17"/>
  <c r="BS8" i="17"/>
  <c r="BS7" i="17"/>
  <c r="BS6" i="17"/>
  <c r="BQ24" i="17"/>
  <c r="BQ16" i="17"/>
  <c r="BQ26" i="17"/>
  <c r="BQ17" i="17"/>
  <c r="BQ25" i="17"/>
  <c r="K19" i="17"/>
  <c r="BS22" i="17"/>
  <c r="BS15" i="17"/>
  <c r="K10" i="16"/>
  <c r="BS7" i="16"/>
  <c r="BS6" i="16"/>
  <c r="BS8" i="16"/>
  <c r="K19" i="16"/>
  <c r="BS22" i="16"/>
  <c r="BS15" i="16"/>
  <c r="BQ26" i="16"/>
  <c r="BQ16" i="16"/>
  <c r="BQ25" i="16"/>
  <c r="BQ24" i="16"/>
  <c r="BQ17" i="16"/>
  <c r="U19" i="15"/>
  <c r="K10" i="15"/>
  <c r="BS7" i="15"/>
  <c r="BS6" i="15"/>
  <c r="BS8" i="15"/>
  <c r="BQ16" i="15"/>
  <c r="BQ26" i="15"/>
  <c r="BQ17" i="15"/>
  <c r="BQ24" i="15"/>
  <c r="BQ25" i="15"/>
  <c r="K19" i="14"/>
  <c r="BS15" i="14"/>
  <c r="BQ25" i="14"/>
  <c r="BQ24" i="14"/>
  <c r="BQ17" i="14"/>
  <c r="BQ16" i="14"/>
  <c r="BQ26" i="14"/>
  <c r="BR17" i="14"/>
  <c r="BR23" i="14"/>
  <c r="K19" i="13"/>
  <c r="BS15" i="13"/>
  <c r="K10" i="13"/>
  <c r="BS6" i="13"/>
  <c r="BS8" i="13"/>
  <c r="BR25" i="13"/>
  <c r="BR24" i="13"/>
  <c r="BR16" i="13"/>
  <c r="BS23" i="13"/>
  <c r="BT23" i="13"/>
  <c r="BR17" i="13"/>
  <c r="K19" i="12"/>
  <c r="BS15" i="12"/>
  <c r="BS22" i="12"/>
  <c r="K10" i="12"/>
  <c r="BS6" i="12"/>
  <c r="BS7" i="12"/>
  <c r="BS8" i="12"/>
  <c r="BQ24" i="11"/>
  <c r="BQ26" i="11"/>
  <c r="BQ16" i="11"/>
  <c r="BQ17" i="11"/>
  <c r="BQ25" i="11"/>
  <c r="K10" i="11"/>
  <c r="BS8" i="11"/>
  <c r="BS6" i="11"/>
  <c r="BS7" i="11"/>
  <c r="K19" i="11"/>
  <c r="BS15" i="11"/>
  <c r="BS22" i="11"/>
  <c r="K10" i="10"/>
  <c r="BS7" i="10"/>
  <c r="BS8" i="10"/>
  <c r="BS6" i="10"/>
  <c r="K19" i="10"/>
  <c r="BS15" i="10"/>
  <c r="BS22" i="10"/>
  <c r="K19" i="9"/>
  <c r="BQ16" i="9"/>
  <c r="BQ24" i="9"/>
  <c r="BQ25" i="9"/>
  <c r="BQ17" i="9"/>
  <c r="BQ26" i="9"/>
  <c r="L10" i="8"/>
  <c r="BT8" i="8"/>
  <c r="BT7" i="8"/>
  <c r="BT6" i="8"/>
  <c r="AC18" i="27"/>
  <c r="AM5" i="27"/>
  <c r="AN5" i="27"/>
  <c r="AH5" i="27"/>
  <c r="AL5" i="27"/>
  <c r="AJ5" i="27"/>
  <c r="AI5" i="27"/>
  <c r="AK5" i="27"/>
  <c r="AH18" i="27"/>
  <c r="AJ18" i="27"/>
  <c r="AI18" i="27"/>
  <c r="AK18" i="27"/>
  <c r="AL18" i="27"/>
  <c r="AM18" i="27"/>
  <c r="AN18" i="27"/>
  <c r="V18" i="27"/>
  <c r="AA18" i="27"/>
  <c r="Z18" i="27"/>
  <c r="Y18" i="27"/>
  <c r="AB18" i="27"/>
  <c r="AJ8" i="27"/>
  <c r="AI8" i="27"/>
  <c r="AK8" i="27"/>
  <c r="AL8" i="27"/>
  <c r="AM8" i="27"/>
  <c r="AN8" i="27"/>
  <c r="AH8" i="27"/>
  <c r="AH9" i="27"/>
  <c r="AJ9" i="27"/>
  <c r="AI9" i="27"/>
  <c r="AK9" i="27"/>
  <c r="AL9" i="27"/>
  <c r="AM9" i="27"/>
  <c r="AN9" i="27"/>
  <c r="AL6" i="27"/>
  <c r="AM6" i="27"/>
  <c r="AN6" i="27"/>
  <c r="AK6" i="27"/>
  <c r="AH6" i="27"/>
  <c r="AJ6" i="27"/>
  <c r="AI6" i="27"/>
  <c r="AH10" i="27"/>
  <c r="AJ10" i="27"/>
  <c r="AI10" i="27"/>
  <c r="AK10" i="27"/>
  <c r="AL10" i="27"/>
  <c r="AM10" i="27"/>
  <c r="AN10" i="27"/>
  <c r="Z10" i="27"/>
  <c r="AA10" i="27"/>
  <c r="V10" i="27"/>
  <c r="W10" i="27" s="1"/>
  <c r="X10" i="27" s="1"/>
  <c r="Y10" i="27"/>
  <c r="AB10" i="27"/>
  <c r="AH11" i="27"/>
  <c r="AJ11" i="27"/>
  <c r="AI11" i="27"/>
  <c r="AK11" i="27"/>
  <c r="AN11" i="27"/>
  <c r="AL11" i="27"/>
  <c r="AM11" i="27"/>
  <c r="AA11" i="27"/>
  <c r="V11" i="27"/>
  <c r="Y11" i="27"/>
  <c r="AB11" i="27"/>
  <c r="Z11" i="27"/>
  <c r="AM13" i="27"/>
  <c r="AN13" i="27"/>
  <c r="AL13" i="27"/>
  <c r="AH13" i="27"/>
  <c r="AJ13" i="27"/>
  <c r="AI13" i="27"/>
  <c r="AK13" i="27"/>
  <c r="V13" i="27"/>
  <c r="W13" i="27" s="1"/>
  <c r="X13" i="27" s="1"/>
  <c r="Y13" i="27"/>
  <c r="AB13" i="27"/>
  <c r="AA13" i="27"/>
  <c r="Z13" i="27"/>
  <c r="AK7" i="27"/>
  <c r="AL7" i="27"/>
  <c r="AM7" i="27"/>
  <c r="AN7" i="27"/>
  <c r="AI7" i="27"/>
  <c r="AJ7" i="27"/>
  <c r="AH7" i="27"/>
  <c r="AH17" i="27"/>
  <c r="AJ17" i="27"/>
  <c r="AI17" i="27"/>
  <c r="AK17" i="27"/>
  <c r="AL17" i="27"/>
  <c r="AM17" i="27"/>
  <c r="AN17" i="27"/>
  <c r="Z17" i="27"/>
  <c r="AA17" i="27"/>
  <c r="V17" i="27"/>
  <c r="W17" i="27" s="1"/>
  <c r="Y17" i="27"/>
  <c r="AB17" i="27"/>
  <c r="AJ4" i="27"/>
  <c r="AH4" i="27"/>
  <c r="AN4" i="27"/>
  <c r="AK4" i="27"/>
  <c r="AI4" i="27"/>
  <c r="AL4" i="27"/>
  <c r="AM4" i="27"/>
  <c r="Y12" i="27"/>
  <c r="AN12" i="27"/>
  <c r="AH12" i="27"/>
  <c r="AJ12" i="27"/>
  <c r="AI12" i="27"/>
  <c r="AK12" i="27"/>
  <c r="AM12" i="27"/>
  <c r="AL12" i="27"/>
  <c r="AA12" i="27"/>
  <c r="AB12" i="27"/>
  <c r="Z12" i="27"/>
  <c r="V12" i="27"/>
  <c r="W12" i="27" s="1"/>
  <c r="X12" i="27" s="1"/>
  <c r="AL14" i="27"/>
  <c r="AM14" i="27"/>
  <c r="AN14" i="27"/>
  <c r="AK14" i="27"/>
  <c r="AH14" i="27"/>
  <c r="AJ14" i="27"/>
  <c r="AI14" i="27"/>
  <c r="AJ16" i="27"/>
  <c r="AI16" i="27"/>
  <c r="AK16" i="27"/>
  <c r="AL16" i="27"/>
  <c r="AM16" i="27"/>
  <c r="AH16" i="27"/>
  <c r="AN16" i="27"/>
  <c r="AB16" i="27"/>
  <c r="V16" i="27"/>
  <c r="Y16" i="27"/>
  <c r="AA16" i="27"/>
  <c r="Z16" i="27"/>
  <c r="AK15" i="27"/>
  <c r="AL15" i="27"/>
  <c r="AM15" i="27"/>
  <c r="AN15" i="27"/>
  <c r="AJ15" i="27"/>
  <c r="AH15" i="27"/>
  <c r="AI15" i="27"/>
  <c r="AO17" i="27"/>
  <c r="AC17" i="27"/>
  <c r="AO16" i="27" l="1"/>
  <c r="AO11" i="27"/>
  <c r="AO10" i="27"/>
  <c r="AC10" i="27"/>
  <c r="AO12" i="27"/>
  <c r="AC12" i="27"/>
  <c r="AO13" i="27"/>
  <c r="AC13" i="27"/>
  <c r="AO15" i="27"/>
  <c r="AO14" i="27"/>
  <c r="L10" i="23"/>
  <c r="BT6" i="23"/>
  <c r="BT7" i="23"/>
  <c r="BT8" i="23"/>
  <c r="L19" i="23"/>
  <c r="BT17" i="23"/>
  <c r="BT24" i="23"/>
  <c r="BT26" i="23"/>
  <c r="BT22" i="23"/>
  <c r="BT16" i="23"/>
  <c r="BT15" i="23"/>
  <c r="BT23" i="23"/>
  <c r="L19" i="22"/>
  <c r="BT25" i="22"/>
  <c r="BT24" i="22"/>
  <c r="BT23" i="22"/>
  <c r="BT17" i="22"/>
  <c r="BT22" i="22"/>
  <c r="BT26" i="22"/>
  <c r="BT15" i="22"/>
  <c r="BT16" i="22"/>
  <c r="L10" i="21"/>
  <c r="BT6" i="21"/>
  <c r="BT8" i="21"/>
  <c r="BT7" i="21"/>
  <c r="L19" i="21"/>
  <c r="BT25" i="21"/>
  <c r="BT22" i="21"/>
  <c r="BT16" i="21"/>
  <c r="BT15" i="21"/>
  <c r="BT24" i="21"/>
  <c r="BT26" i="21"/>
  <c r="BT23" i="21"/>
  <c r="BT17" i="21"/>
  <c r="M19" i="24"/>
  <c r="BU15" i="24"/>
  <c r="BU22" i="24"/>
  <c r="BU23" i="24"/>
  <c r="BS24" i="24"/>
  <c r="BS25" i="24"/>
  <c r="BS26" i="24"/>
  <c r="BS16" i="24"/>
  <c r="BS17" i="24"/>
  <c r="L10" i="20"/>
  <c r="BT8" i="20"/>
  <c r="BT7" i="20"/>
  <c r="BT6" i="20"/>
  <c r="BS24" i="19"/>
  <c r="BS17" i="19"/>
  <c r="BS16" i="19"/>
  <c r="BS26" i="19"/>
  <c r="BS25" i="19"/>
  <c r="M10" i="19"/>
  <c r="BU6" i="19"/>
  <c r="BU8" i="19"/>
  <c r="BU7" i="19"/>
  <c r="M19" i="19"/>
  <c r="BU23" i="19"/>
  <c r="BU15" i="19"/>
  <c r="BU22" i="19"/>
  <c r="L19" i="18"/>
  <c r="BT22" i="18"/>
  <c r="BT15" i="18"/>
  <c r="BS23" i="18"/>
  <c r="BT23" i="18"/>
  <c r="BR24" i="18"/>
  <c r="BR26" i="18"/>
  <c r="BR16" i="18"/>
  <c r="BR17" i="18"/>
  <c r="BR25" i="18"/>
  <c r="BS23" i="17"/>
  <c r="BT23" i="17"/>
  <c r="BR17" i="17"/>
  <c r="BR16" i="17"/>
  <c r="BR24" i="17"/>
  <c r="BR26" i="17"/>
  <c r="BR25" i="17"/>
  <c r="L19" i="17"/>
  <c r="BT15" i="17"/>
  <c r="BT22" i="17"/>
  <c r="L10" i="17"/>
  <c r="BT7" i="17"/>
  <c r="BT8" i="17"/>
  <c r="BT6" i="17"/>
  <c r="L19" i="16"/>
  <c r="BT22" i="16"/>
  <c r="BT15" i="16"/>
  <c r="BR25" i="16"/>
  <c r="BR24" i="16"/>
  <c r="BR17" i="16"/>
  <c r="BR16" i="16"/>
  <c r="BR26" i="16"/>
  <c r="L10" i="16"/>
  <c r="BT8" i="16"/>
  <c r="BT6" i="16"/>
  <c r="BT7" i="16"/>
  <c r="BS23" i="16"/>
  <c r="BT23" i="16"/>
  <c r="BR16" i="15"/>
  <c r="BR17" i="15"/>
  <c r="BR24" i="15"/>
  <c r="BR26" i="15"/>
  <c r="BR25" i="15"/>
  <c r="L10" i="15"/>
  <c r="BT7" i="15"/>
  <c r="BT6" i="15"/>
  <c r="BT8" i="15"/>
  <c r="V18" i="15"/>
  <c r="L22" i="3" s="1"/>
  <c r="BR24" i="14"/>
  <c r="BR25" i="14"/>
  <c r="BR26" i="14"/>
  <c r="BR16" i="14"/>
  <c r="BS23" i="14"/>
  <c r="BT23" i="14"/>
  <c r="L19" i="14"/>
  <c r="BT15" i="14"/>
  <c r="BT22" i="14"/>
  <c r="BS24" i="13"/>
  <c r="BS25" i="13"/>
  <c r="BS16" i="13"/>
  <c r="BS17" i="13"/>
  <c r="BS26" i="13"/>
  <c r="L10" i="13"/>
  <c r="BT6" i="13"/>
  <c r="BT7" i="13"/>
  <c r="BT8" i="13"/>
  <c r="L19" i="13"/>
  <c r="BT22" i="13"/>
  <c r="BT15" i="13"/>
  <c r="L10" i="12"/>
  <c r="BT8" i="12"/>
  <c r="BT7" i="12"/>
  <c r="BT6" i="12"/>
  <c r="BS23" i="12"/>
  <c r="BT23" i="12"/>
  <c r="BR17" i="12"/>
  <c r="BR25" i="12"/>
  <c r="BR16" i="12"/>
  <c r="BR26" i="12"/>
  <c r="BR24" i="12"/>
  <c r="L19" i="12"/>
  <c r="BT22" i="12"/>
  <c r="BT15" i="12"/>
  <c r="L10" i="11"/>
  <c r="BT7" i="11"/>
  <c r="BT6" i="11"/>
  <c r="BT8" i="11"/>
  <c r="BS23" i="11"/>
  <c r="BT23" i="11"/>
  <c r="L19" i="11"/>
  <c r="BT22" i="11"/>
  <c r="BT15" i="11"/>
  <c r="BR17" i="11"/>
  <c r="BR26" i="11"/>
  <c r="BR24" i="11"/>
  <c r="BR25" i="11"/>
  <c r="BR16" i="11"/>
  <c r="BT23" i="10"/>
  <c r="BS23" i="10"/>
  <c r="L19" i="10"/>
  <c r="BT15" i="10"/>
  <c r="BT22" i="10"/>
  <c r="BR26" i="10"/>
  <c r="BR16" i="10"/>
  <c r="BR24" i="10"/>
  <c r="BR25" i="10"/>
  <c r="BR17" i="10"/>
  <c r="L10" i="10"/>
  <c r="BT6" i="10"/>
  <c r="BT8" i="10"/>
  <c r="BT7" i="10"/>
  <c r="L19" i="9"/>
  <c r="BT15" i="9"/>
  <c r="BT22" i="9"/>
  <c r="BR25" i="9"/>
  <c r="BR16" i="9"/>
  <c r="BR17" i="9"/>
  <c r="BR24" i="9"/>
  <c r="BR26" i="9"/>
  <c r="BS23" i="9"/>
  <c r="BT23" i="9"/>
  <c r="M10" i="8"/>
  <c r="BU7" i="8"/>
  <c r="BU6" i="8"/>
  <c r="BU8" i="8"/>
  <c r="AX12" i="27"/>
  <c r="AT10" i="27"/>
  <c r="AT12" i="27"/>
  <c r="AX13" i="27"/>
  <c r="AV16" i="27"/>
  <c r="AS10" i="27"/>
  <c r="AV13" i="27"/>
  <c r="AV11" i="27"/>
  <c r="AV10" i="27"/>
  <c r="AR17" i="27"/>
  <c r="AX10" i="27"/>
  <c r="AS13" i="27"/>
  <c r="AU11" i="27"/>
  <c r="AR13" i="27"/>
  <c r="AI20" i="27"/>
  <c r="AW17" i="27"/>
  <c r="AN23" i="27"/>
  <c r="AM23" i="27"/>
  <c r="AO6" i="27"/>
  <c r="AO9" i="27"/>
  <c r="AO8" i="27"/>
  <c r="AW12" i="27"/>
  <c r="AI23" i="27"/>
  <c r="AX11" i="27"/>
  <c r="AW10" i="27"/>
  <c r="AR10" i="27"/>
  <c r="AH23" i="27"/>
  <c r="AM20" i="27"/>
  <c r="AL23" i="27"/>
  <c r="AK23" i="27"/>
  <c r="AH19" i="27"/>
  <c r="AH20" i="27"/>
  <c r="AO5" i="27"/>
  <c r="AW13" i="27"/>
  <c r="AN19" i="27"/>
  <c r="AL20" i="27"/>
  <c r="AV12" i="27"/>
  <c r="AV17" i="27"/>
  <c r="AK19" i="27"/>
  <c r="AU12" i="27"/>
  <c r="AS12" i="27"/>
  <c r="AK20" i="27"/>
  <c r="AO7" i="27"/>
  <c r="AU18" i="27"/>
  <c r="AN20" i="27"/>
  <c r="AU16" i="27"/>
  <c r="AM19" i="27"/>
  <c r="AX17" i="27"/>
  <c r="AW11" i="27"/>
  <c r="AR12" i="27"/>
  <c r="AJ20" i="27"/>
  <c r="AU13" i="27"/>
  <c r="AX18" i="27"/>
  <c r="AJ23" i="27"/>
  <c r="AO4" i="27"/>
  <c r="AT13" i="27"/>
  <c r="AL19" i="27"/>
  <c r="AV18" i="27"/>
  <c r="AW16" i="27"/>
  <c r="AW18" i="27"/>
  <c r="W11" i="27"/>
  <c r="AR11" i="27"/>
  <c r="W18" i="27"/>
  <c r="AR18" i="27"/>
  <c r="W16" i="27"/>
  <c r="AR16" i="27"/>
  <c r="AX16" i="27"/>
  <c r="AU17" i="27"/>
  <c r="AU10" i="27"/>
  <c r="X17" i="27"/>
  <c r="AT17" i="27" s="1"/>
  <c r="AS17" i="27"/>
  <c r="AI19" i="27"/>
  <c r="AJ19" i="27"/>
  <c r="M19" i="23" l="1"/>
  <c r="BU26" i="23"/>
  <c r="BU23" i="23"/>
  <c r="BU17" i="23"/>
  <c r="BU16" i="23"/>
  <c r="BU24" i="23"/>
  <c r="BU15" i="23"/>
  <c r="BU25" i="23"/>
  <c r="BU22" i="23"/>
  <c r="M10" i="23"/>
  <c r="BU7" i="23"/>
  <c r="BU6" i="23"/>
  <c r="BU8" i="23"/>
  <c r="M19" i="22"/>
  <c r="BU26" i="22"/>
  <c r="BU24" i="22"/>
  <c r="BU16" i="22"/>
  <c r="BU25" i="22"/>
  <c r="BU22" i="22"/>
  <c r="BU23" i="22"/>
  <c r="BU17" i="22"/>
  <c r="BU15" i="22"/>
  <c r="M10" i="21"/>
  <c r="BU8" i="21"/>
  <c r="BU7" i="21"/>
  <c r="BU6" i="21"/>
  <c r="M19" i="21"/>
  <c r="BU26" i="21"/>
  <c r="BU16" i="21"/>
  <c r="BU24" i="21"/>
  <c r="BU22" i="21"/>
  <c r="BU25" i="21"/>
  <c r="BU23" i="21"/>
  <c r="BU17" i="21"/>
  <c r="BU15" i="21"/>
  <c r="N19" i="24"/>
  <c r="BV15" i="24"/>
  <c r="BV23" i="24"/>
  <c r="BV22" i="24"/>
  <c r="BT25" i="24"/>
  <c r="BT17" i="24"/>
  <c r="BT16" i="24"/>
  <c r="BT26" i="24"/>
  <c r="BT24" i="24"/>
  <c r="M10" i="20"/>
  <c r="BU6" i="20"/>
  <c r="BU8" i="20"/>
  <c r="BU7" i="20"/>
  <c r="BT25" i="19"/>
  <c r="BT16" i="19"/>
  <c r="BT24" i="19"/>
  <c r="BT26" i="19"/>
  <c r="BT17" i="19"/>
  <c r="N10" i="19"/>
  <c r="BV7" i="19"/>
  <c r="BV6" i="19"/>
  <c r="BV8" i="19"/>
  <c r="N19" i="19"/>
  <c r="BV22" i="19"/>
  <c r="BV23" i="19"/>
  <c r="BV15" i="19"/>
  <c r="BS17" i="18"/>
  <c r="BS24" i="18"/>
  <c r="BS16" i="18"/>
  <c r="BS26" i="18"/>
  <c r="BS25" i="18"/>
  <c r="M19" i="18"/>
  <c r="BU23" i="18"/>
  <c r="BU15" i="18"/>
  <c r="BU22" i="18"/>
  <c r="M10" i="17"/>
  <c r="BU8" i="17"/>
  <c r="BU6" i="17"/>
  <c r="BU7" i="17"/>
  <c r="BS24" i="17"/>
  <c r="BS16" i="17"/>
  <c r="BS25" i="17"/>
  <c r="BS26" i="17"/>
  <c r="BS17" i="17"/>
  <c r="M19" i="17"/>
  <c r="BU23" i="17"/>
  <c r="BU15" i="17"/>
  <c r="BU22" i="17"/>
  <c r="BS25" i="16"/>
  <c r="BS16" i="16"/>
  <c r="BS24" i="16"/>
  <c r="BS17" i="16"/>
  <c r="BS26" i="16"/>
  <c r="M10" i="16"/>
  <c r="BU6" i="16"/>
  <c r="BU7" i="16"/>
  <c r="BU8" i="16"/>
  <c r="M19" i="16"/>
  <c r="BU15" i="16"/>
  <c r="BU23" i="16"/>
  <c r="BU22" i="16"/>
  <c r="M10" i="15"/>
  <c r="BU7" i="15"/>
  <c r="BU6" i="15"/>
  <c r="BU8" i="15"/>
  <c r="BS24" i="15"/>
  <c r="BS16" i="15"/>
  <c r="BS17" i="15"/>
  <c r="BS26" i="15"/>
  <c r="BS25" i="15"/>
  <c r="M19" i="14"/>
  <c r="BU15" i="14"/>
  <c r="BU22" i="14"/>
  <c r="BU23" i="14"/>
  <c r="BS17" i="14"/>
  <c r="BS24" i="14"/>
  <c r="BS25" i="14"/>
  <c r="BS16" i="14"/>
  <c r="BS26" i="14"/>
  <c r="BT16" i="13"/>
  <c r="BT25" i="13"/>
  <c r="BT24" i="13"/>
  <c r="BT26" i="13"/>
  <c r="BT17" i="13"/>
  <c r="M19" i="13"/>
  <c r="BU22" i="13"/>
  <c r="BU23" i="13"/>
  <c r="BU15" i="13"/>
  <c r="M10" i="13"/>
  <c r="BU6" i="13"/>
  <c r="BU8" i="13"/>
  <c r="BU7" i="13"/>
  <c r="BS24" i="12"/>
  <c r="BS16" i="12"/>
  <c r="BS17" i="12"/>
  <c r="BS25" i="12"/>
  <c r="BS26" i="12"/>
  <c r="M19" i="12"/>
  <c r="BU15" i="12"/>
  <c r="BU23" i="12"/>
  <c r="BU22" i="12"/>
  <c r="M10" i="12"/>
  <c r="BU6" i="12"/>
  <c r="BU7" i="12"/>
  <c r="BU8" i="12"/>
  <c r="BS26" i="11"/>
  <c r="BS25" i="11"/>
  <c r="BS16" i="11"/>
  <c r="BS17" i="11"/>
  <c r="BS24" i="11"/>
  <c r="M10" i="11"/>
  <c r="BU7" i="11"/>
  <c r="BU6" i="11"/>
  <c r="BU8" i="11"/>
  <c r="M19" i="11"/>
  <c r="BU15" i="11"/>
  <c r="BU22" i="11"/>
  <c r="BU23" i="11"/>
  <c r="BS24" i="10"/>
  <c r="BS17" i="10"/>
  <c r="BS25" i="10"/>
  <c r="BS16" i="10"/>
  <c r="BS26" i="10"/>
  <c r="M10" i="10"/>
  <c r="BU7" i="10"/>
  <c r="BU8" i="10"/>
  <c r="BU6" i="10"/>
  <c r="M19" i="10"/>
  <c r="BU22" i="10"/>
  <c r="BU23" i="10"/>
  <c r="BU15" i="10"/>
  <c r="BS25" i="9"/>
  <c r="BS17" i="9"/>
  <c r="BS16" i="9"/>
  <c r="BS24" i="9"/>
  <c r="BS26" i="9"/>
  <c r="M19" i="9"/>
  <c r="BU22" i="9"/>
  <c r="BU23" i="9"/>
  <c r="BU15" i="9"/>
  <c r="N10" i="8"/>
  <c r="BV6" i="8"/>
  <c r="BV8" i="8"/>
  <c r="BV7" i="8"/>
  <c r="AO23" i="27"/>
  <c r="AO20" i="27"/>
  <c r="X16" i="27"/>
  <c r="AT16" i="27" s="1"/>
  <c r="AS16" i="27"/>
  <c r="X18" i="27"/>
  <c r="AT18" i="27" s="1"/>
  <c r="AS18" i="27"/>
  <c r="X11" i="27"/>
  <c r="AT11" i="27" s="1"/>
  <c r="AS11" i="27"/>
  <c r="AO19" i="27"/>
  <c r="AC16" i="27" l="1"/>
  <c r="AC11" i="27"/>
  <c r="N10" i="23"/>
  <c r="BV8" i="23"/>
  <c r="BV7" i="23"/>
  <c r="BV6" i="23"/>
  <c r="N19" i="23"/>
  <c r="BV26" i="23"/>
  <c r="BV17" i="23"/>
  <c r="BV24" i="23"/>
  <c r="BV15" i="23"/>
  <c r="BV25" i="23"/>
  <c r="BV16" i="23"/>
  <c r="BV22" i="23"/>
  <c r="BV23" i="23"/>
  <c r="N19" i="22"/>
  <c r="BV25" i="22"/>
  <c r="BV23" i="22"/>
  <c r="BV26" i="22"/>
  <c r="BV15" i="22"/>
  <c r="BV24" i="22"/>
  <c r="BV16" i="22"/>
  <c r="BV22" i="22"/>
  <c r="BV17" i="22"/>
  <c r="N10" i="21"/>
  <c r="BV6" i="21"/>
  <c r="BV7" i="21"/>
  <c r="BV8" i="21"/>
  <c r="N19" i="21"/>
  <c r="BV23" i="21"/>
  <c r="BV16" i="21"/>
  <c r="BV15" i="21"/>
  <c r="BV22" i="21"/>
  <c r="BV17" i="21"/>
  <c r="BV25" i="21"/>
  <c r="BV24" i="21"/>
  <c r="BV26" i="21"/>
  <c r="BU24" i="24"/>
  <c r="BU16" i="24"/>
  <c r="BU25" i="24"/>
  <c r="BU17" i="24"/>
  <c r="BU26" i="24"/>
  <c r="O19" i="24"/>
  <c r="BW15" i="24"/>
  <c r="BW22" i="24"/>
  <c r="N10" i="20"/>
  <c r="BV7" i="20"/>
  <c r="BV8" i="20"/>
  <c r="BV6" i="20"/>
  <c r="BU16" i="19"/>
  <c r="BU26" i="19"/>
  <c r="BU24" i="19"/>
  <c r="BU17" i="19"/>
  <c r="BU25" i="19"/>
  <c r="O10" i="19"/>
  <c r="BW8" i="19"/>
  <c r="BW7" i="19"/>
  <c r="BW6" i="19"/>
  <c r="O19" i="19"/>
  <c r="BW15" i="19"/>
  <c r="BW22" i="19"/>
  <c r="BT25" i="18"/>
  <c r="BT17" i="18"/>
  <c r="BT24" i="18"/>
  <c r="BT16" i="18"/>
  <c r="BT26" i="18"/>
  <c r="N19" i="18"/>
  <c r="BV22" i="18"/>
  <c r="BV23" i="18"/>
  <c r="BV15" i="18"/>
  <c r="BT25" i="17"/>
  <c r="BT17" i="17"/>
  <c r="BT24" i="17"/>
  <c r="BT16" i="17"/>
  <c r="BT26" i="17"/>
  <c r="N19" i="17"/>
  <c r="BV22" i="17"/>
  <c r="BV23" i="17"/>
  <c r="BV15" i="17"/>
  <c r="N10" i="17"/>
  <c r="BV8" i="17"/>
  <c r="BV6" i="17"/>
  <c r="BV7" i="17"/>
  <c r="N10" i="16"/>
  <c r="BV6" i="16"/>
  <c r="BV8" i="16"/>
  <c r="BV7" i="16"/>
  <c r="N19" i="16"/>
  <c r="BV15" i="16"/>
  <c r="BV23" i="16"/>
  <c r="BV22" i="16"/>
  <c r="BT25" i="16"/>
  <c r="BT26" i="16"/>
  <c r="BT16" i="16"/>
  <c r="BT24" i="16"/>
  <c r="BT17" i="16"/>
  <c r="N10" i="15"/>
  <c r="BV8" i="15"/>
  <c r="BV7" i="15"/>
  <c r="BV6" i="15"/>
  <c r="BT24" i="15"/>
  <c r="BT25" i="15"/>
  <c r="BT26" i="15"/>
  <c r="BT16" i="15"/>
  <c r="BT17" i="15"/>
  <c r="BT24" i="14"/>
  <c r="BT25" i="14"/>
  <c r="BT16" i="14"/>
  <c r="BT26" i="14"/>
  <c r="BT17" i="14"/>
  <c r="N19" i="14"/>
  <c r="BV22" i="14"/>
  <c r="BV23" i="14"/>
  <c r="BV15" i="14"/>
  <c r="N19" i="13"/>
  <c r="BV23" i="13"/>
  <c r="BV22" i="13"/>
  <c r="BV15" i="13"/>
  <c r="N10" i="13"/>
  <c r="BV8" i="13"/>
  <c r="BV6" i="13"/>
  <c r="BV7" i="13"/>
  <c r="BT25" i="12"/>
  <c r="BT16" i="12"/>
  <c r="BT24" i="12"/>
  <c r="BT26" i="12"/>
  <c r="BT17" i="12"/>
  <c r="N19" i="12"/>
  <c r="BV22" i="12"/>
  <c r="BV15" i="12"/>
  <c r="BV23" i="12"/>
  <c r="N10" i="12"/>
  <c r="BV8" i="12"/>
  <c r="BV6" i="12"/>
  <c r="BV7" i="12"/>
  <c r="N19" i="11"/>
  <c r="BV22" i="11"/>
  <c r="BV23" i="11"/>
  <c r="BV15" i="11"/>
  <c r="BT24" i="11"/>
  <c r="BT25" i="11"/>
  <c r="BT16" i="11"/>
  <c r="BT26" i="11"/>
  <c r="BT17" i="11"/>
  <c r="N10" i="11"/>
  <c r="BV6" i="11"/>
  <c r="BV8" i="11"/>
  <c r="BV7" i="11"/>
  <c r="N19" i="10"/>
  <c r="BV22" i="10"/>
  <c r="BV23" i="10"/>
  <c r="BV15" i="10"/>
  <c r="BT25" i="10"/>
  <c r="BT24" i="10"/>
  <c r="BT17" i="10"/>
  <c r="BT16" i="10"/>
  <c r="BT26" i="10"/>
  <c r="N10" i="10"/>
  <c r="BV7" i="10"/>
  <c r="BV6" i="10"/>
  <c r="BV8" i="10"/>
  <c r="BT26" i="9"/>
  <c r="BT24" i="9"/>
  <c r="BT25" i="9"/>
  <c r="BT16" i="9"/>
  <c r="BT17" i="9"/>
  <c r="N19" i="9"/>
  <c r="BV15" i="9"/>
  <c r="BV22" i="9"/>
  <c r="BV23" i="9"/>
  <c r="O10" i="8"/>
  <c r="BW8" i="8"/>
  <c r="BW7" i="8"/>
  <c r="BW6" i="8"/>
  <c r="Y23" i="28"/>
  <c r="Y22" i="28"/>
  <c r="Y39" i="28"/>
  <c r="Y38" i="28"/>
  <c r="Y37" i="28"/>
  <c r="Y69" i="28"/>
  <c r="Y85" i="28"/>
  <c r="Y101" i="28"/>
  <c r="Y100" i="28"/>
  <c r="Y97" i="28"/>
  <c r="Y112" i="28"/>
  <c r="Y129" i="28"/>
  <c r="Y145" i="28"/>
  <c r="Y144" i="28"/>
  <c r="Y159" i="28"/>
  <c r="Y176" i="28"/>
  <c r="Y188" i="28"/>
  <c r="Y205" i="28"/>
  <c r="AA221" i="28"/>
  <c r="Y221" i="28"/>
  <c r="Y220" i="28"/>
  <c r="Y219" i="28"/>
  <c r="Y218" i="28"/>
  <c r="AA217" i="28"/>
  <c r="Y217" i="28"/>
  <c r="AA236" i="28"/>
  <c r="Y236" i="28"/>
  <c r="Y235" i="28"/>
  <c r="Y234" i="28"/>
  <c r="AA233" i="28"/>
  <c r="Y233" i="28"/>
  <c r="Y232" i="28"/>
  <c r="Y251" i="28"/>
  <c r="Y250" i="28"/>
  <c r="AA249" i="28"/>
  <c r="Y249" i="28"/>
  <c r="AA248" i="28"/>
  <c r="Y248" i="28"/>
  <c r="Y247" i="28"/>
  <c r="AM17" i="7"/>
  <c r="AM16" i="7"/>
  <c r="Y10" i="28" s="1"/>
  <c r="AM15" i="7"/>
  <c r="AM14" i="7"/>
  <c r="AM13" i="7"/>
  <c r="Y33" i="28"/>
  <c r="Y36" i="28"/>
  <c r="Y65" i="28"/>
  <c r="Y78" i="28"/>
  <c r="Y81" i="28"/>
  <c r="Y123" i="28"/>
  <c r="Y138" i="28"/>
  <c r="AA138" i="28"/>
  <c r="Y141" i="28"/>
  <c r="AA141" i="28"/>
  <c r="Y155" i="28"/>
  <c r="Y185" i="28"/>
  <c r="Y198" i="28"/>
  <c r="Y213" i="28"/>
  <c r="Y215" i="28"/>
  <c r="AA215" i="28"/>
  <c r="Y216" i="28"/>
  <c r="Y228" i="28"/>
  <c r="Y229" i="28"/>
  <c r="AA229" i="28"/>
  <c r="Y231" i="28"/>
  <c r="Y243" i="28"/>
  <c r="AA243" i="28"/>
  <c r="Y245" i="28"/>
  <c r="Y246" i="28"/>
  <c r="AA246" i="28"/>
  <c r="AM5" i="7"/>
  <c r="Y3" i="28" s="1"/>
  <c r="AM6" i="7"/>
  <c r="AM7" i="7"/>
  <c r="AM8" i="7"/>
  <c r="Y6" i="28" s="1"/>
  <c r="AA242" i="28"/>
  <c r="Y137" i="28"/>
  <c r="Y197" i="28"/>
  <c r="Y212" i="28"/>
  <c r="Y227" i="28"/>
  <c r="Y242" i="28"/>
  <c r="AM4" i="7"/>
  <c r="Y2" i="28" s="1"/>
  <c r="X141" i="28"/>
  <c r="X160" i="28"/>
  <c r="T201" i="28"/>
  <c r="T199" i="28"/>
  <c r="X221" i="28"/>
  <c r="X220" i="28"/>
  <c r="X219" i="28"/>
  <c r="T219" i="28"/>
  <c r="X218" i="28"/>
  <c r="X217" i="28"/>
  <c r="U217" i="28"/>
  <c r="T217" i="28"/>
  <c r="X216" i="28"/>
  <c r="X215" i="28"/>
  <c r="U215" i="28"/>
  <c r="T215" i="28"/>
  <c r="X214" i="28"/>
  <c r="X213" i="28"/>
  <c r="T213" i="28"/>
  <c r="X212" i="28"/>
  <c r="X236" i="28"/>
  <c r="X235" i="28"/>
  <c r="T235" i="28"/>
  <c r="X234" i="28"/>
  <c r="X233" i="28"/>
  <c r="U233" i="28"/>
  <c r="T233" i="28"/>
  <c r="X232" i="28"/>
  <c r="X231" i="28"/>
  <c r="U231" i="28"/>
  <c r="T231" i="28"/>
  <c r="X230" i="28"/>
  <c r="X229" i="28"/>
  <c r="T229" i="28"/>
  <c r="X228" i="28"/>
  <c r="X227" i="28"/>
  <c r="U227" i="28"/>
  <c r="T227" i="28"/>
  <c r="X251" i="28"/>
  <c r="U251" i="28"/>
  <c r="T251" i="28"/>
  <c r="X250" i="28"/>
  <c r="X249" i="28"/>
  <c r="T249" i="28"/>
  <c r="X248" i="28"/>
  <c r="X247" i="28"/>
  <c r="U247" i="28"/>
  <c r="T247" i="28"/>
  <c r="X246" i="28"/>
  <c r="X245" i="28"/>
  <c r="T245" i="28"/>
  <c r="X244" i="28"/>
  <c r="X243" i="28"/>
  <c r="X242" i="28"/>
  <c r="T242" i="28"/>
  <c r="T125" i="28"/>
  <c r="X38" i="28"/>
  <c r="X51" i="28"/>
  <c r="X84" i="28"/>
  <c r="AL17" i="7"/>
  <c r="AL16" i="7"/>
  <c r="AL15" i="7"/>
  <c r="AL14" i="7"/>
  <c r="AL13" i="7"/>
  <c r="AL8" i="7"/>
  <c r="AL7" i="7"/>
  <c r="AL6" i="7"/>
  <c r="AL5" i="7"/>
  <c r="X2" i="28"/>
  <c r="O10" i="23" l="1"/>
  <c r="BW7" i="23"/>
  <c r="BW8" i="23"/>
  <c r="BW6" i="23"/>
  <c r="O19" i="23"/>
  <c r="BW23" i="23"/>
  <c r="BW16" i="23"/>
  <c r="BW26" i="23"/>
  <c r="BW22" i="23"/>
  <c r="BW15" i="23"/>
  <c r="BW25" i="23"/>
  <c r="BW24" i="23"/>
  <c r="BW17" i="23"/>
  <c r="O19" i="22"/>
  <c r="BW15" i="22"/>
  <c r="BW22" i="22"/>
  <c r="BW23" i="22"/>
  <c r="BW16" i="22"/>
  <c r="BW17" i="22"/>
  <c r="BW24" i="22"/>
  <c r="BW25" i="22"/>
  <c r="BW26" i="22"/>
  <c r="O19" i="21"/>
  <c r="BW17" i="21"/>
  <c r="BW16" i="21"/>
  <c r="BW26" i="21"/>
  <c r="BW22" i="21"/>
  <c r="BW24" i="21"/>
  <c r="BW15" i="21"/>
  <c r="BW25" i="21"/>
  <c r="BW23" i="21"/>
  <c r="O10" i="21"/>
  <c r="BW6" i="21"/>
  <c r="BW8" i="21"/>
  <c r="BW7" i="21"/>
  <c r="P19" i="24"/>
  <c r="BX22" i="24"/>
  <c r="BX15" i="24"/>
  <c r="BW23" i="24"/>
  <c r="BX23" i="24"/>
  <c r="BV16" i="24"/>
  <c r="BV26" i="24"/>
  <c r="BV24" i="24"/>
  <c r="BV25" i="24"/>
  <c r="BV17" i="24"/>
  <c r="AJ29" i="27"/>
  <c r="AJ30" i="27"/>
  <c r="O10" i="20"/>
  <c r="BW7" i="20"/>
  <c r="BW8" i="20"/>
  <c r="BW6" i="20"/>
  <c r="P10" i="19"/>
  <c r="BX7" i="19"/>
  <c r="BX8" i="19"/>
  <c r="BX6" i="19"/>
  <c r="BW23" i="19"/>
  <c r="BX23" i="19"/>
  <c r="P19" i="19"/>
  <c r="BX22" i="19"/>
  <c r="BX15" i="19"/>
  <c r="BV25" i="19"/>
  <c r="BV17" i="19"/>
  <c r="BV24" i="19"/>
  <c r="BV26" i="19"/>
  <c r="BV16" i="19"/>
  <c r="BU26" i="18"/>
  <c r="BU25" i="18"/>
  <c r="BU24" i="18"/>
  <c r="BU17" i="18"/>
  <c r="BU16" i="18"/>
  <c r="O19" i="18"/>
  <c r="BW15" i="18"/>
  <c r="BW22" i="18"/>
  <c r="O19" i="17"/>
  <c r="BW15" i="17"/>
  <c r="BW22" i="17"/>
  <c r="O10" i="17"/>
  <c r="BW7" i="17"/>
  <c r="BW8" i="17"/>
  <c r="BW6" i="17"/>
  <c r="BU26" i="17"/>
  <c r="BU25" i="17"/>
  <c r="BU24" i="17"/>
  <c r="BU16" i="17"/>
  <c r="BU17" i="17"/>
  <c r="O19" i="16"/>
  <c r="BW15" i="16"/>
  <c r="BW22" i="16"/>
  <c r="BU26" i="16"/>
  <c r="BU25" i="16"/>
  <c r="BU16" i="16"/>
  <c r="BU24" i="16"/>
  <c r="BU17" i="16"/>
  <c r="O10" i="16"/>
  <c r="BW7" i="16"/>
  <c r="BW8" i="16"/>
  <c r="BW6" i="16"/>
  <c r="BU26" i="15"/>
  <c r="BU25" i="15"/>
  <c r="BU17" i="15"/>
  <c r="BU16" i="15"/>
  <c r="BU24" i="15"/>
  <c r="O10" i="15"/>
  <c r="BW8" i="15"/>
  <c r="BW7" i="15"/>
  <c r="BW6" i="15"/>
  <c r="O19" i="14"/>
  <c r="BW15" i="14"/>
  <c r="BW22" i="14"/>
  <c r="BU25" i="14"/>
  <c r="BU26" i="14"/>
  <c r="BU24" i="14"/>
  <c r="BU16" i="14"/>
  <c r="BU17" i="14"/>
  <c r="O19" i="13"/>
  <c r="BW22" i="13"/>
  <c r="BW15" i="13"/>
  <c r="BU26" i="13"/>
  <c r="BU24" i="13"/>
  <c r="BU16" i="13"/>
  <c r="BU25" i="13"/>
  <c r="BU17" i="13"/>
  <c r="O10" i="13"/>
  <c r="BW8" i="13"/>
  <c r="BW7" i="13"/>
  <c r="BW6" i="13"/>
  <c r="O19" i="12"/>
  <c r="BW22" i="12"/>
  <c r="BW15" i="12"/>
  <c r="O10" i="12"/>
  <c r="BW8" i="12"/>
  <c r="BW6" i="12"/>
  <c r="BW7" i="12"/>
  <c r="BU26" i="12"/>
  <c r="BU17" i="12"/>
  <c r="BU25" i="12"/>
  <c r="BU16" i="12"/>
  <c r="BU24" i="12"/>
  <c r="O10" i="11"/>
  <c r="BW6" i="11"/>
  <c r="BW8" i="11"/>
  <c r="BW7" i="11"/>
  <c r="BU26" i="11"/>
  <c r="BU16" i="11"/>
  <c r="BU25" i="11"/>
  <c r="BU17" i="11"/>
  <c r="BU24" i="11"/>
  <c r="O19" i="11"/>
  <c r="BW15" i="11"/>
  <c r="BW22" i="11"/>
  <c r="O10" i="10"/>
  <c r="BW6" i="10"/>
  <c r="BW8" i="10"/>
  <c r="BW7" i="10"/>
  <c r="BU26" i="10"/>
  <c r="BU25" i="10"/>
  <c r="BU16" i="10"/>
  <c r="BU17" i="10"/>
  <c r="BU24" i="10"/>
  <c r="O19" i="10"/>
  <c r="BW22" i="10"/>
  <c r="BW15" i="10"/>
  <c r="BU26" i="9"/>
  <c r="BU25" i="9"/>
  <c r="BU24" i="9"/>
  <c r="BU16" i="9"/>
  <c r="BU17" i="9"/>
  <c r="O19" i="9"/>
  <c r="BW22" i="9"/>
  <c r="BW15" i="9"/>
  <c r="P10" i="8"/>
  <c r="BX8" i="8"/>
  <c r="BX6" i="8"/>
  <c r="BX7" i="8"/>
  <c r="AA188" i="28"/>
  <c r="AA155" i="28"/>
  <c r="AA101" i="28"/>
  <c r="AA39" i="28"/>
  <c r="AA37" i="28"/>
  <c r="AA36" i="28"/>
  <c r="AA23" i="28"/>
  <c r="AA129" i="28"/>
  <c r="AA112" i="28"/>
  <c r="U125" i="28"/>
  <c r="AA197" i="28"/>
  <c r="AO8" i="7"/>
  <c r="AA6" i="28" s="1"/>
  <c r="AA81" i="28"/>
  <c r="Z97" i="28"/>
  <c r="X97" i="28"/>
  <c r="Z54" i="28"/>
  <c r="X54" i="28"/>
  <c r="Z19" i="28"/>
  <c r="X19" i="28"/>
  <c r="Z81" i="28"/>
  <c r="X81" i="28"/>
  <c r="Z108" i="28"/>
  <c r="X108" i="28"/>
  <c r="Z82" i="28"/>
  <c r="X82" i="28"/>
  <c r="Z56" i="28"/>
  <c r="X56" i="28"/>
  <c r="AN14" i="7"/>
  <c r="Z8" i="28" s="1"/>
  <c r="X8" i="28"/>
  <c r="Z21" i="28"/>
  <c r="X21" i="28"/>
  <c r="Z92" i="28"/>
  <c r="X92" i="28"/>
  <c r="Z100" i="28"/>
  <c r="X100" i="28"/>
  <c r="Z83" i="28"/>
  <c r="X83" i="28"/>
  <c r="Z49" i="28"/>
  <c r="X49" i="28"/>
  <c r="Z32" i="28"/>
  <c r="X32" i="28"/>
  <c r="Z40" i="28"/>
  <c r="X40" i="28"/>
  <c r="AN15" i="7"/>
  <c r="Z9" i="28" s="1"/>
  <c r="X9" i="28"/>
  <c r="Z22" i="28"/>
  <c r="X22" i="28"/>
  <c r="Z110" i="28"/>
  <c r="X110" i="28"/>
  <c r="Z93" i="28"/>
  <c r="X93" i="28"/>
  <c r="Z101" i="28"/>
  <c r="X101" i="28"/>
  <c r="Z67" i="28"/>
  <c r="X67" i="28"/>
  <c r="Z50" i="28"/>
  <c r="X50" i="28"/>
  <c r="Z33" i="28"/>
  <c r="X33" i="28"/>
  <c r="Z41" i="28"/>
  <c r="X41" i="28"/>
  <c r="Z124" i="28"/>
  <c r="X124" i="28"/>
  <c r="Z126" i="28"/>
  <c r="X126" i="28"/>
  <c r="U129" i="28"/>
  <c r="T129" i="28"/>
  <c r="Z131" i="28"/>
  <c r="X131" i="28"/>
  <c r="U244" i="28"/>
  <c r="T244" i="28"/>
  <c r="U212" i="28"/>
  <c r="T212" i="28"/>
  <c r="U213" i="28"/>
  <c r="Z197" i="28"/>
  <c r="X197" i="28"/>
  <c r="Z199" i="28"/>
  <c r="X199" i="28"/>
  <c r="Z201" i="28"/>
  <c r="X201" i="28"/>
  <c r="U182" i="28"/>
  <c r="T182" i="28"/>
  <c r="Z187" i="28"/>
  <c r="X187" i="28"/>
  <c r="U190" i="28"/>
  <c r="T190" i="28"/>
  <c r="Z171" i="28"/>
  <c r="X171" i="28"/>
  <c r="U174" i="28"/>
  <c r="T174" i="28"/>
  <c r="U153" i="28"/>
  <c r="T153" i="28"/>
  <c r="Z158" i="28"/>
  <c r="X158" i="28"/>
  <c r="U137" i="28"/>
  <c r="T137" i="28"/>
  <c r="Z144" i="28"/>
  <c r="X144" i="28"/>
  <c r="AA77" i="28"/>
  <c r="Y77" i="28"/>
  <c r="AO4" i="7"/>
  <c r="AA2" i="28" s="1"/>
  <c r="AO7" i="7"/>
  <c r="AA5" i="28" s="1"/>
  <c r="Y5" i="28"/>
  <c r="Z245" i="28"/>
  <c r="Z231" i="28"/>
  <c r="Z228" i="28"/>
  <c r="Z214" i="28"/>
  <c r="AA198" i="28"/>
  <c r="AA170" i="28"/>
  <c r="Y170" i="28"/>
  <c r="AA125" i="28"/>
  <c r="Y125" i="28"/>
  <c r="AA96" i="28"/>
  <c r="Y96" i="28"/>
  <c r="AA78" i="28"/>
  <c r="AA51" i="28"/>
  <c r="Y51" i="28"/>
  <c r="AA33" i="28"/>
  <c r="AO15" i="7"/>
  <c r="AA9" i="28" s="1"/>
  <c r="Y9" i="28"/>
  <c r="Z248" i="28"/>
  <c r="Z236" i="28"/>
  <c r="AA175" i="28"/>
  <c r="Y175" i="28"/>
  <c r="Z160" i="28"/>
  <c r="AA146" i="28"/>
  <c r="Y146" i="28"/>
  <c r="AA99" i="28"/>
  <c r="Y99" i="28"/>
  <c r="Z84" i="28"/>
  <c r="AA70" i="28"/>
  <c r="Y70" i="28"/>
  <c r="Z114" i="28"/>
  <c r="X114" i="28"/>
  <c r="Z63" i="28"/>
  <c r="X63" i="28"/>
  <c r="Z107" i="28"/>
  <c r="X107" i="28"/>
  <c r="Z64" i="28"/>
  <c r="X64" i="28"/>
  <c r="Z123" i="28"/>
  <c r="X123" i="28"/>
  <c r="AN13" i="7"/>
  <c r="Z7" i="28" s="1"/>
  <c r="X7" i="28"/>
  <c r="Z65" i="28"/>
  <c r="X65" i="28"/>
  <c r="Z23" i="28"/>
  <c r="X23" i="28"/>
  <c r="Z94" i="28"/>
  <c r="X94" i="28"/>
  <c r="Z85" i="28"/>
  <c r="X85" i="28"/>
  <c r="Z68" i="28"/>
  <c r="X68" i="28"/>
  <c r="Z34" i="28"/>
  <c r="X34" i="28"/>
  <c r="U122" i="28"/>
  <c r="T122" i="28"/>
  <c r="Z129" i="28"/>
  <c r="X129" i="28"/>
  <c r="U246" i="28"/>
  <c r="T246" i="28"/>
  <c r="AL29" i="27" s="1"/>
  <c r="U232" i="28"/>
  <c r="T232" i="28"/>
  <c r="U216" i="28"/>
  <c r="T216" i="28"/>
  <c r="U204" i="28"/>
  <c r="T204" i="28"/>
  <c r="U206" i="28"/>
  <c r="T206" i="28"/>
  <c r="Z182" i="28"/>
  <c r="X182" i="28"/>
  <c r="U185" i="28"/>
  <c r="T185" i="28"/>
  <c r="Z190" i="28"/>
  <c r="X190" i="28"/>
  <c r="U169" i="28"/>
  <c r="T169" i="28"/>
  <c r="Z174" i="28"/>
  <c r="X174" i="28"/>
  <c r="Z153" i="28"/>
  <c r="X153" i="28"/>
  <c r="U156" i="28"/>
  <c r="T156" i="28"/>
  <c r="U161" i="28"/>
  <c r="T161" i="28"/>
  <c r="Z137" i="28"/>
  <c r="X137" i="28"/>
  <c r="U142" i="28"/>
  <c r="T142" i="28"/>
  <c r="AA182" i="28"/>
  <c r="Y182" i="28"/>
  <c r="AA62" i="28"/>
  <c r="Y62" i="28"/>
  <c r="AO6" i="7"/>
  <c r="AA4" i="28" s="1"/>
  <c r="Y4" i="28"/>
  <c r="AA214" i="28"/>
  <c r="Y214" i="28"/>
  <c r="AA169" i="28"/>
  <c r="Y169" i="28"/>
  <c r="Z141" i="28"/>
  <c r="AA124" i="28"/>
  <c r="Y124" i="28"/>
  <c r="AA95" i="28"/>
  <c r="Y95" i="28"/>
  <c r="AA50" i="28"/>
  <c r="Y50" i="28"/>
  <c r="Z251" i="28"/>
  <c r="Z219" i="28"/>
  <c r="AA202" i="28"/>
  <c r="Y202" i="28"/>
  <c r="AA161" i="28"/>
  <c r="Y161" i="28"/>
  <c r="AA127" i="28"/>
  <c r="Y127" i="28"/>
  <c r="AA113" i="28"/>
  <c r="Y113" i="28"/>
  <c r="AA71" i="28"/>
  <c r="Y71" i="28"/>
  <c r="U130" i="28"/>
  <c r="T130" i="28"/>
  <c r="Z115" i="28"/>
  <c r="X115" i="28"/>
  <c r="Z55" i="28"/>
  <c r="X55" i="28"/>
  <c r="Z130" i="28"/>
  <c r="X130" i="28"/>
  <c r="Z116" i="28"/>
  <c r="X116" i="28"/>
  <c r="AN16" i="7"/>
  <c r="Z10" i="28" s="1"/>
  <c r="X10" i="28"/>
  <c r="Z111" i="28"/>
  <c r="X111" i="28"/>
  <c r="Z77" i="28"/>
  <c r="X77" i="28"/>
  <c r="AN5" i="7"/>
  <c r="Z3" i="28" s="1"/>
  <c r="X3" i="28"/>
  <c r="AN17" i="7"/>
  <c r="Z11" i="28" s="1"/>
  <c r="X11" i="28"/>
  <c r="Z24" i="28"/>
  <c r="X24" i="28"/>
  <c r="Z112" i="28"/>
  <c r="X112" i="28"/>
  <c r="Z95" i="28"/>
  <c r="X95" i="28"/>
  <c r="Z78" i="28"/>
  <c r="X78" i="28"/>
  <c r="Z86" i="28"/>
  <c r="X86" i="28"/>
  <c r="Z69" i="28"/>
  <c r="X69" i="28"/>
  <c r="Z52" i="28"/>
  <c r="X52" i="28"/>
  <c r="Z35" i="28"/>
  <c r="X35" i="28"/>
  <c r="Z122" i="28"/>
  <c r="X122" i="28"/>
  <c r="U127" i="28"/>
  <c r="T127" i="28"/>
  <c r="U249" i="28"/>
  <c r="Z204" i="28"/>
  <c r="X204" i="28"/>
  <c r="Z206" i="28"/>
  <c r="X206" i="28"/>
  <c r="Z185" i="28"/>
  <c r="X185" i="28"/>
  <c r="U188" i="28"/>
  <c r="T188" i="28"/>
  <c r="U167" i="28"/>
  <c r="T167" i="28"/>
  <c r="Z169" i="28"/>
  <c r="X169" i="28"/>
  <c r="U172" i="28"/>
  <c r="T172" i="28"/>
  <c r="Z156" i="28"/>
  <c r="X156" i="28"/>
  <c r="Z161" i="28"/>
  <c r="X161" i="28"/>
  <c r="U140" i="28"/>
  <c r="T140" i="28"/>
  <c r="Z142" i="28"/>
  <c r="X142" i="28"/>
  <c r="U145" i="28"/>
  <c r="T145" i="28"/>
  <c r="AA167" i="28"/>
  <c r="Y167" i="28"/>
  <c r="AA47" i="28"/>
  <c r="Y47" i="28"/>
  <c r="AA227" i="28"/>
  <c r="AO5" i="7"/>
  <c r="AA3" i="28" s="1"/>
  <c r="Z244" i="28"/>
  <c r="Z230" i="28"/>
  <c r="AA216" i="28"/>
  <c r="AA213" i="28"/>
  <c r="AA186" i="28"/>
  <c r="Y186" i="28"/>
  <c r="AA168" i="28"/>
  <c r="Y168" i="28"/>
  <c r="AA123" i="28"/>
  <c r="AA94" i="28"/>
  <c r="Y94" i="28"/>
  <c r="AA66" i="28"/>
  <c r="Y66" i="28"/>
  <c r="AA49" i="28"/>
  <c r="Y49" i="28"/>
  <c r="AA21" i="28"/>
  <c r="Y21" i="28"/>
  <c r="AO16" i="7"/>
  <c r="AA10" i="28" s="1"/>
  <c r="AA251" i="28"/>
  <c r="Z234" i="28"/>
  <c r="AA219" i="28"/>
  <c r="AA203" i="28"/>
  <c r="Y203" i="28"/>
  <c r="AA189" i="28"/>
  <c r="Y189" i="28"/>
  <c r="AA176" i="28"/>
  <c r="AA142" i="28"/>
  <c r="Y142" i="28"/>
  <c r="AA128" i="28"/>
  <c r="Y128" i="28"/>
  <c r="AA114" i="28"/>
  <c r="Y114" i="28"/>
  <c r="AA100" i="28"/>
  <c r="AA85" i="28"/>
  <c r="AA52" i="28"/>
  <c r="Y52" i="28"/>
  <c r="AA24" i="28"/>
  <c r="Y24" i="28"/>
  <c r="AN7" i="7"/>
  <c r="Z5" i="28" s="1"/>
  <c r="X5" i="28"/>
  <c r="AN6" i="7"/>
  <c r="Z4" i="28" s="1"/>
  <c r="X4" i="28"/>
  <c r="Z17" i="28"/>
  <c r="X17" i="28"/>
  <c r="Z25" i="28"/>
  <c r="X25" i="28"/>
  <c r="Z113" i="28"/>
  <c r="X113" i="28"/>
  <c r="Z96" i="28"/>
  <c r="X96" i="28"/>
  <c r="Z79" i="28"/>
  <c r="X79" i="28"/>
  <c r="Z62" i="28"/>
  <c r="X62" i="28"/>
  <c r="Z70" i="28"/>
  <c r="X70" i="28"/>
  <c r="Z53" i="28"/>
  <c r="X53" i="28"/>
  <c r="Z36" i="28"/>
  <c r="X36" i="28"/>
  <c r="Z127" i="28"/>
  <c r="X127" i="28"/>
  <c r="U243" i="28"/>
  <c r="T243" i="28"/>
  <c r="U230" i="28"/>
  <c r="AK30" i="27" s="1"/>
  <c r="T230" i="28"/>
  <c r="AK29" i="27" s="1"/>
  <c r="U220" i="28"/>
  <c r="T220" i="28"/>
  <c r="U198" i="28"/>
  <c r="T198" i="28"/>
  <c r="U200" i="28"/>
  <c r="T200" i="28"/>
  <c r="U202" i="28"/>
  <c r="AI30" i="27" s="1"/>
  <c r="T202" i="28"/>
  <c r="U183" i="28"/>
  <c r="T183" i="28"/>
  <c r="Z188" i="28"/>
  <c r="X188" i="28"/>
  <c r="U191" i="28"/>
  <c r="T191" i="28"/>
  <c r="Z167" i="28"/>
  <c r="X167" i="28"/>
  <c r="Z172" i="28"/>
  <c r="X172" i="28"/>
  <c r="U175" i="28"/>
  <c r="T175" i="28"/>
  <c r="U154" i="28"/>
  <c r="T154" i="28"/>
  <c r="U159" i="28"/>
  <c r="T159" i="28"/>
  <c r="U138" i="28"/>
  <c r="T138" i="28"/>
  <c r="Z140" i="28"/>
  <c r="X140" i="28"/>
  <c r="Z145" i="28"/>
  <c r="X145" i="28"/>
  <c r="AA152" i="28"/>
  <c r="Y152" i="28"/>
  <c r="AA32" i="28"/>
  <c r="Y32" i="28"/>
  <c r="AA212" i="28"/>
  <c r="AA244" i="28"/>
  <c r="Y244" i="28"/>
  <c r="AA230" i="28"/>
  <c r="Y230" i="28"/>
  <c r="Z216" i="28"/>
  <c r="Z213" i="28"/>
  <c r="AA185" i="28"/>
  <c r="AA156" i="28"/>
  <c r="Y156" i="28"/>
  <c r="AA140" i="28"/>
  <c r="Y140" i="28"/>
  <c r="AA93" i="28"/>
  <c r="Y93" i="28"/>
  <c r="AA65" i="28"/>
  <c r="AA48" i="28"/>
  <c r="Y48" i="28"/>
  <c r="AA20" i="28"/>
  <c r="Y20" i="28"/>
  <c r="AO17" i="7"/>
  <c r="AA11" i="28" s="1"/>
  <c r="Y11" i="28"/>
  <c r="Z249" i="28"/>
  <c r="AA234" i="28"/>
  <c r="Z217" i="28"/>
  <c r="AA204" i="28"/>
  <c r="Y204" i="28"/>
  <c r="AA190" i="28"/>
  <c r="Y190" i="28"/>
  <c r="AA157" i="28"/>
  <c r="Y157" i="28"/>
  <c r="AA143" i="28"/>
  <c r="Y143" i="28"/>
  <c r="AA115" i="28"/>
  <c r="Y115" i="28"/>
  <c r="AA86" i="28"/>
  <c r="Y86" i="28"/>
  <c r="AA53" i="28"/>
  <c r="Y53" i="28"/>
  <c r="AA25" i="28"/>
  <c r="Y25" i="28"/>
  <c r="Z198" i="28"/>
  <c r="X198" i="28"/>
  <c r="Z200" i="28"/>
  <c r="X200" i="28"/>
  <c r="Z202" i="28"/>
  <c r="X202" i="28"/>
  <c r="Z183" i="28"/>
  <c r="X183" i="28"/>
  <c r="U186" i="28"/>
  <c r="T186" i="28"/>
  <c r="Z191" i="28"/>
  <c r="X191" i="28"/>
  <c r="U170" i="28"/>
  <c r="T170" i="28"/>
  <c r="Z175" i="28"/>
  <c r="X175" i="28"/>
  <c r="Z154" i="28"/>
  <c r="X154" i="28"/>
  <c r="U157" i="28"/>
  <c r="T157" i="28"/>
  <c r="Z159" i="28"/>
  <c r="X159" i="28"/>
  <c r="Z138" i="28"/>
  <c r="X138" i="28"/>
  <c r="U143" i="28"/>
  <c r="T143" i="28"/>
  <c r="AA17" i="28"/>
  <c r="Y17" i="28"/>
  <c r="AA139" i="28"/>
  <c r="Y139" i="28"/>
  <c r="AA111" i="28"/>
  <c r="Y111" i="28"/>
  <c r="AA19" i="28"/>
  <c r="Y19" i="28"/>
  <c r="Z232" i="28"/>
  <c r="Z220" i="28"/>
  <c r="AA191" i="28"/>
  <c r="Y191" i="28"/>
  <c r="AA158" i="28"/>
  <c r="Y158" i="28"/>
  <c r="AA116" i="28"/>
  <c r="Y116" i="28"/>
  <c r="AA67" i="28"/>
  <c r="Y67" i="28"/>
  <c r="AA54" i="28"/>
  <c r="Y54" i="28"/>
  <c r="AA40" i="28"/>
  <c r="Y40" i="28"/>
  <c r="AA26" i="28"/>
  <c r="Y26" i="28"/>
  <c r="Z26" i="28"/>
  <c r="X26" i="28"/>
  <c r="Z71" i="28"/>
  <c r="X71" i="28"/>
  <c r="U128" i="28"/>
  <c r="T128" i="28"/>
  <c r="U245" i="28"/>
  <c r="AL30" i="27" s="1"/>
  <c r="U248" i="28"/>
  <c r="T248" i="28"/>
  <c r="U228" i="28"/>
  <c r="T228" i="28"/>
  <c r="U229" i="28"/>
  <c r="U236" i="28"/>
  <c r="T236" i="28"/>
  <c r="U219" i="28"/>
  <c r="U205" i="28"/>
  <c r="T205" i="28"/>
  <c r="Z186" i="28"/>
  <c r="X186" i="28"/>
  <c r="U189" i="28"/>
  <c r="T189" i="28"/>
  <c r="Z170" i="28"/>
  <c r="X170" i="28"/>
  <c r="U173" i="28"/>
  <c r="T173" i="28"/>
  <c r="U152" i="28"/>
  <c r="T152" i="28"/>
  <c r="Z157" i="28"/>
  <c r="X157" i="28"/>
  <c r="Z143" i="28"/>
  <c r="X143" i="28"/>
  <c r="U146" i="28"/>
  <c r="T146" i="28"/>
  <c r="AA122" i="28"/>
  <c r="Y122" i="28"/>
  <c r="Z242" i="28"/>
  <c r="AA137" i="28"/>
  <c r="Z246" i="28"/>
  <c r="Z243" i="28"/>
  <c r="Z229" i="28"/>
  <c r="AA201" i="28"/>
  <c r="Y201" i="28"/>
  <c r="AA184" i="28"/>
  <c r="Y184" i="28"/>
  <c r="AA110" i="28"/>
  <c r="Y110" i="28"/>
  <c r="AA64" i="28"/>
  <c r="Y64" i="28"/>
  <c r="AA18" i="28"/>
  <c r="Y18" i="28"/>
  <c r="Z247" i="28"/>
  <c r="AA232" i="28"/>
  <c r="Z235" i="28"/>
  <c r="AA220" i="28"/>
  <c r="AA205" i="28"/>
  <c r="AA172" i="28"/>
  <c r="Y172" i="28"/>
  <c r="AA144" i="28"/>
  <c r="AA130" i="28"/>
  <c r="Y130" i="28"/>
  <c r="AA82" i="28"/>
  <c r="Y82" i="28"/>
  <c r="AA68" i="28"/>
  <c r="Y68" i="28"/>
  <c r="AA55" i="28"/>
  <c r="Y55" i="28"/>
  <c r="AA41" i="28"/>
  <c r="Y41" i="28"/>
  <c r="U123" i="28"/>
  <c r="T123" i="28"/>
  <c r="Z98" i="28"/>
  <c r="X98" i="28"/>
  <c r="Z47" i="28"/>
  <c r="X47" i="28"/>
  <c r="Z20" i="28"/>
  <c r="X20" i="28"/>
  <c r="Z39" i="28"/>
  <c r="X39" i="28"/>
  <c r="U214" i="28"/>
  <c r="T214" i="28"/>
  <c r="U218" i="28"/>
  <c r="T218" i="28"/>
  <c r="U203" i="28"/>
  <c r="T203" i="28"/>
  <c r="Z205" i="28"/>
  <c r="X205" i="28"/>
  <c r="U184" i="28"/>
  <c r="T184" i="28"/>
  <c r="Z189" i="28"/>
  <c r="X189" i="28"/>
  <c r="U168" i="28"/>
  <c r="T168" i="28"/>
  <c r="Z173" i="28"/>
  <c r="X173" i="28"/>
  <c r="U176" i="28"/>
  <c r="T176" i="28"/>
  <c r="Z152" i="28"/>
  <c r="X152" i="28"/>
  <c r="U155" i="28"/>
  <c r="T155" i="28"/>
  <c r="U160" i="28"/>
  <c r="T160" i="28"/>
  <c r="U139" i="28"/>
  <c r="T139" i="28"/>
  <c r="U141" i="28"/>
  <c r="T141" i="28"/>
  <c r="Z146" i="28"/>
  <c r="X146" i="28"/>
  <c r="AA107" i="28"/>
  <c r="Y107" i="28"/>
  <c r="Z227" i="28"/>
  <c r="Z215" i="28"/>
  <c r="AA200" i="28"/>
  <c r="Y200" i="28"/>
  <c r="AA183" i="28"/>
  <c r="Y183" i="28"/>
  <c r="AA154" i="28"/>
  <c r="Y154" i="28"/>
  <c r="AA109" i="28"/>
  <c r="Y109" i="28"/>
  <c r="AA80" i="28"/>
  <c r="Y80" i="28"/>
  <c r="AA63" i="28"/>
  <c r="Y63" i="28"/>
  <c r="AA35" i="28"/>
  <c r="Y35" i="28"/>
  <c r="AO13" i="7"/>
  <c r="AA7" i="28" s="1"/>
  <c r="Y7" i="28"/>
  <c r="AA247" i="28"/>
  <c r="Z250" i="28"/>
  <c r="AA235" i="28"/>
  <c r="Z218" i="28"/>
  <c r="AA206" i="28"/>
  <c r="Y206" i="28"/>
  <c r="AA173" i="28"/>
  <c r="Y173" i="28"/>
  <c r="AA159" i="28"/>
  <c r="AA131" i="28"/>
  <c r="Y131" i="28"/>
  <c r="AA97" i="28"/>
  <c r="AA83" i="28"/>
  <c r="Y83" i="28"/>
  <c r="AA56" i="28"/>
  <c r="Y56" i="28"/>
  <c r="Z18" i="28"/>
  <c r="X18" i="28"/>
  <c r="Z80" i="28"/>
  <c r="X80" i="28"/>
  <c r="Z37" i="28"/>
  <c r="X37" i="28"/>
  <c r="Z125" i="28"/>
  <c r="X125" i="28"/>
  <c r="AN8" i="7"/>
  <c r="Z6" i="28" s="1"/>
  <c r="X6" i="28"/>
  <c r="Z99" i="28"/>
  <c r="X99" i="28"/>
  <c r="Z48" i="28"/>
  <c r="X48" i="28"/>
  <c r="Z128" i="28"/>
  <c r="X128" i="28"/>
  <c r="Z109" i="28"/>
  <c r="X109" i="28"/>
  <c r="Z66" i="28"/>
  <c r="X66" i="28"/>
  <c r="U124" i="28"/>
  <c r="T124" i="28"/>
  <c r="U126" i="28"/>
  <c r="T126" i="28"/>
  <c r="U131" i="28"/>
  <c r="T131" i="28"/>
  <c r="U242" i="28"/>
  <c r="U250" i="28"/>
  <c r="T250" i="28"/>
  <c r="U234" i="28"/>
  <c r="T234" i="28"/>
  <c r="U235" i="28"/>
  <c r="U221" i="28"/>
  <c r="T221" i="28"/>
  <c r="U197" i="28"/>
  <c r="T197" i="28"/>
  <c r="U199" i="28"/>
  <c r="U201" i="28"/>
  <c r="Z203" i="28"/>
  <c r="X203" i="28"/>
  <c r="Z184" i="28"/>
  <c r="X184" i="28"/>
  <c r="U187" i="28"/>
  <c r="T187" i="28"/>
  <c r="Z168" i="28"/>
  <c r="X168" i="28"/>
  <c r="U171" i="28"/>
  <c r="T171" i="28"/>
  <c r="Z176" i="28"/>
  <c r="X176" i="28"/>
  <c r="Z155" i="28"/>
  <c r="X155" i="28"/>
  <c r="U158" i="28"/>
  <c r="T158" i="28"/>
  <c r="Z139" i="28"/>
  <c r="X139" i="28"/>
  <c r="U144" i="28"/>
  <c r="T144" i="28"/>
  <c r="AA92" i="28"/>
  <c r="Y92" i="28"/>
  <c r="Z212" i="28"/>
  <c r="AA245" i="28"/>
  <c r="AA231" i="28"/>
  <c r="AA228" i="28"/>
  <c r="AA199" i="28"/>
  <c r="Y199" i="28"/>
  <c r="AA171" i="28"/>
  <c r="Y171" i="28"/>
  <c r="AA153" i="28"/>
  <c r="Y153" i="28"/>
  <c r="AA126" i="28"/>
  <c r="Y126" i="28"/>
  <c r="AA108" i="28"/>
  <c r="Y108" i="28"/>
  <c r="AA79" i="28"/>
  <c r="Y79" i="28"/>
  <c r="Z51" i="28"/>
  <c r="AA34" i="28"/>
  <c r="Y34" i="28"/>
  <c r="AO14" i="7"/>
  <c r="AA8" i="28" s="1"/>
  <c r="Y8" i="28"/>
  <c r="AA250" i="28"/>
  <c r="Z233" i="28"/>
  <c r="AA218" i="28"/>
  <c r="Z221" i="28"/>
  <c r="AA187" i="28"/>
  <c r="Y187" i="28"/>
  <c r="AA174" i="28"/>
  <c r="Y174" i="28"/>
  <c r="AA160" i="28"/>
  <c r="Y160" i="28"/>
  <c r="AA145" i="28"/>
  <c r="AA98" i="28"/>
  <c r="Y98" i="28"/>
  <c r="AA84" i="28"/>
  <c r="Y84" i="28"/>
  <c r="AA69" i="28"/>
  <c r="AA22" i="28"/>
  <c r="AN4" i="7"/>
  <c r="Z2" i="28" s="1"/>
  <c r="AA38" i="28"/>
  <c r="Z38" i="28"/>
  <c r="AK2" i="28" l="1"/>
  <c r="AL2" i="28"/>
  <c r="N15" i="27"/>
  <c r="N14" i="27"/>
  <c r="N8" i="27"/>
  <c r="M15" i="27"/>
  <c r="M14" i="27"/>
  <c r="P19" i="23"/>
  <c r="BX17" i="23"/>
  <c r="BX25" i="23"/>
  <c r="BX26" i="23"/>
  <c r="BX22" i="23"/>
  <c r="BX23" i="23"/>
  <c r="BX15" i="23"/>
  <c r="BX16" i="23"/>
  <c r="BX24" i="23"/>
  <c r="P10" i="23"/>
  <c r="BX7" i="23"/>
  <c r="BX6" i="23"/>
  <c r="BX8" i="23"/>
  <c r="P19" i="22"/>
  <c r="BX22" i="22"/>
  <c r="BX23" i="22"/>
  <c r="BX15" i="22"/>
  <c r="BX26" i="22"/>
  <c r="BX16" i="22"/>
  <c r="BX25" i="22"/>
  <c r="BX17" i="22"/>
  <c r="BX24" i="22"/>
  <c r="AL31" i="27"/>
  <c r="AK31" i="27"/>
  <c r="P10" i="21"/>
  <c r="BX8" i="21"/>
  <c r="BX6" i="21"/>
  <c r="BX7" i="21"/>
  <c r="P19" i="21"/>
  <c r="BX25" i="21"/>
  <c r="BX26" i="21"/>
  <c r="BX22" i="21"/>
  <c r="BX23" i="21"/>
  <c r="BX24" i="21"/>
  <c r="BX17" i="21"/>
  <c r="BX16" i="21"/>
  <c r="BX15" i="21"/>
  <c r="BW26" i="24"/>
  <c r="BW17" i="24"/>
  <c r="BW25" i="24"/>
  <c r="BW16" i="24"/>
  <c r="BW24" i="24"/>
  <c r="Q19" i="24"/>
  <c r="BY23" i="24"/>
  <c r="AK23" i="24" s="1"/>
  <c r="BY22" i="24"/>
  <c r="AK22" i="24" s="1"/>
  <c r="BY15" i="24"/>
  <c r="AK15" i="24" s="1"/>
  <c r="AJ31" i="27"/>
  <c r="P10" i="20"/>
  <c r="BX8" i="20"/>
  <c r="BX7" i="20"/>
  <c r="BX6" i="20"/>
  <c r="AI29" i="27"/>
  <c r="AI31" i="27" s="1"/>
  <c r="Q19" i="19"/>
  <c r="BY22" i="19"/>
  <c r="AK22" i="19" s="1"/>
  <c r="W192" i="28" s="1"/>
  <c r="AC192" i="28" s="1"/>
  <c r="BY23" i="19"/>
  <c r="AK23" i="19" s="1"/>
  <c r="W193" i="28" s="1"/>
  <c r="AC193" i="28" s="1"/>
  <c r="BY15" i="19"/>
  <c r="AK15" i="19" s="1"/>
  <c r="BW24" i="19"/>
  <c r="BW16" i="19"/>
  <c r="BW26" i="19"/>
  <c r="BW17" i="19"/>
  <c r="BW25" i="19"/>
  <c r="Q10" i="19"/>
  <c r="R10" i="19" s="1"/>
  <c r="S10" i="19" s="1"/>
  <c r="T10" i="19" s="1"/>
  <c r="U10" i="19" s="1"/>
  <c r="V9" i="19" s="1"/>
  <c r="P21" i="3" s="1"/>
  <c r="BY6" i="19"/>
  <c r="AK6" i="19" s="1"/>
  <c r="BY7" i="19"/>
  <c r="AK7" i="19" s="1"/>
  <c r="BY8" i="19"/>
  <c r="AK8" i="19" s="1"/>
  <c r="BW23" i="18"/>
  <c r="BX23" i="18"/>
  <c r="P19" i="18"/>
  <c r="BX22" i="18"/>
  <c r="BX15" i="18"/>
  <c r="BV17" i="18"/>
  <c r="BV24" i="18"/>
  <c r="BV16" i="18"/>
  <c r="BV26" i="18"/>
  <c r="BV25" i="18"/>
  <c r="P10" i="17"/>
  <c r="BX6" i="17"/>
  <c r="BX8" i="17"/>
  <c r="BX7" i="17"/>
  <c r="BW23" i="17"/>
  <c r="BX23" i="17"/>
  <c r="BV25" i="17"/>
  <c r="BV17" i="17"/>
  <c r="BV24" i="17"/>
  <c r="BV26" i="17"/>
  <c r="BV16" i="17"/>
  <c r="P19" i="17"/>
  <c r="BX15" i="17"/>
  <c r="BX22" i="17"/>
  <c r="P10" i="16"/>
  <c r="BX7" i="16"/>
  <c r="BX6" i="16"/>
  <c r="BX8" i="16"/>
  <c r="BV24" i="16"/>
  <c r="BV26" i="16"/>
  <c r="BV25" i="16"/>
  <c r="BV17" i="16"/>
  <c r="BV16" i="16"/>
  <c r="BW23" i="16"/>
  <c r="BX23" i="16"/>
  <c r="P19" i="16"/>
  <c r="BX15" i="16"/>
  <c r="BX22" i="16"/>
  <c r="BV25" i="15"/>
  <c r="BV17" i="15"/>
  <c r="BV26" i="15"/>
  <c r="BV24" i="15"/>
  <c r="BV16" i="15"/>
  <c r="P10" i="15"/>
  <c r="BX8" i="15"/>
  <c r="BX6" i="15"/>
  <c r="BX7" i="15"/>
  <c r="BV24" i="14"/>
  <c r="BV17" i="14"/>
  <c r="BV26" i="14"/>
  <c r="BV16" i="14"/>
  <c r="BV25" i="14"/>
  <c r="BX23" i="14"/>
  <c r="BW23" i="14"/>
  <c r="P19" i="14"/>
  <c r="BX15" i="14"/>
  <c r="BX22" i="14"/>
  <c r="BV25" i="13"/>
  <c r="BV26" i="13"/>
  <c r="BV16" i="13"/>
  <c r="BV17" i="13"/>
  <c r="BV24" i="13"/>
  <c r="P10" i="13"/>
  <c r="BX6" i="13"/>
  <c r="BX8" i="13"/>
  <c r="BX7" i="13"/>
  <c r="BX23" i="13"/>
  <c r="BW23" i="13"/>
  <c r="P19" i="13"/>
  <c r="BX22" i="13"/>
  <c r="BX15" i="13"/>
  <c r="P19" i="12"/>
  <c r="BX15" i="12"/>
  <c r="BX22" i="12"/>
  <c r="BV17" i="12"/>
  <c r="BV25" i="12"/>
  <c r="BV16" i="12"/>
  <c r="BV26" i="12"/>
  <c r="BV24" i="12"/>
  <c r="N9" i="27"/>
  <c r="P10" i="12"/>
  <c r="BX8" i="12"/>
  <c r="BX6" i="12"/>
  <c r="BX7" i="12"/>
  <c r="BW23" i="12"/>
  <c r="BX23" i="12"/>
  <c r="P10" i="11"/>
  <c r="BX7" i="11"/>
  <c r="BX6" i="11"/>
  <c r="BX8" i="11"/>
  <c r="BV17" i="11"/>
  <c r="BV24" i="11"/>
  <c r="BV26" i="11"/>
  <c r="BV16" i="11"/>
  <c r="BV25" i="11"/>
  <c r="BW23" i="11"/>
  <c r="BX23" i="11"/>
  <c r="P19" i="11"/>
  <c r="BX22" i="11"/>
  <c r="BX15" i="11"/>
  <c r="BX23" i="10"/>
  <c r="BW23" i="10"/>
  <c r="BV26" i="10"/>
  <c r="BV25" i="10"/>
  <c r="BV17" i="10"/>
  <c r="BV16" i="10"/>
  <c r="BV24" i="10"/>
  <c r="P19" i="10"/>
  <c r="BX22" i="10"/>
  <c r="BX15" i="10"/>
  <c r="P10" i="10"/>
  <c r="BX7" i="10"/>
  <c r="BX8" i="10"/>
  <c r="BX6" i="10"/>
  <c r="BX23" i="9"/>
  <c r="BW23" i="9"/>
  <c r="BV17" i="9"/>
  <c r="BV16" i="9"/>
  <c r="BV25" i="9"/>
  <c r="BV26" i="9"/>
  <c r="BV24" i="9"/>
  <c r="P19" i="9"/>
  <c r="BX15" i="9"/>
  <c r="BX22" i="9"/>
  <c r="Q10" i="8"/>
  <c r="R10" i="8" s="1"/>
  <c r="S10" i="8" s="1"/>
  <c r="T10" i="8" s="1"/>
  <c r="U10" i="8" s="1"/>
  <c r="V9" i="8" s="1"/>
  <c r="E21" i="3" s="1"/>
  <c r="E38" i="3" s="1"/>
  <c r="BY6" i="8"/>
  <c r="AK6" i="8" s="1"/>
  <c r="BY7" i="8"/>
  <c r="AK7" i="8" s="1"/>
  <c r="BY8" i="8"/>
  <c r="AK8" i="8" s="1"/>
  <c r="M19" i="27"/>
  <c r="N5" i="27"/>
  <c r="N6" i="27"/>
  <c r="M8" i="27"/>
  <c r="M5" i="27"/>
  <c r="AF29" i="27"/>
  <c r="AG29" i="27"/>
  <c r="AF30" i="27"/>
  <c r="AG30" i="27"/>
  <c r="M6" i="27"/>
  <c r="M7" i="27"/>
  <c r="N7" i="27"/>
  <c r="AD29" i="27"/>
  <c r="AH29" i="27"/>
  <c r="N19" i="27"/>
  <c r="AD30" i="27"/>
  <c r="N4" i="27"/>
  <c r="AE29" i="27"/>
  <c r="AH30" i="27"/>
  <c r="M4" i="27"/>
  <c r="M9" i="27"/>
  <c r="AE30" i="27"/>
  <c r="Q10" i="23" l="1"/>
  <c r="R10" i="23" s="1"/>
  <c r="S10" i="23" s="1"/>
  <c r="T10" i="23" s="1"/>
  <c r="U10" i="23" s="1"/>
  <c r="V9" i="23" s="1"/>
  <c r="BY8" i="23"/>
  <c r="AK8" i="23" s="1"/>
  <c r="BY6" i="23"/>
  <c r="AK6" i="23" s="1"/>
  <c r="BY7" i="23"/>
  <c r="AK7" i="23" s="1"/>
  <c r="Q19" i="23"/>
  <c r="R19" i="23" s="1"/>
  <c r="S19" i="23" s="1"/>
  <c r="T19" i="23" s="1"/>
  <c r="U19" i="23" s="1"/>
  <c r="V18" i="23" s="1"/>
  <c r="BY22" i="23"/>
  <c r="AK22" i="23" s="1"/>
  <c r="BY15" i="23"/>
  <c r="AK15" i="23" s="1"/>
  <c r="BY24" i="23"/>
  <c r="AK24" i="23" s="1"/>
  <c r="BY16" i="23"/>
  <c r="AK16" i="23" s="1"/>
  <c r="BY25" i="23"/>
  <c r="AK25" i="23" s="1"/>
  <c r="BY26" i="23"/>
  <c r="AK26" i="23" s="1"/>
  <c r="BY17" i="23"/>
  <c r="AK17" i="23" s="1"/>
  <c r="BY23" i="23"/>
  <c r="AK23" i="23" s="1"/>
  <c r="Q19" i="22"/>
  <c r="R19" i="22" s="1"/>
  <c r="S19" i="22" s="1"/>
  <c r="T19" i="22" s="1"/>
  <c r="U19" i="22" s="1"/>
  <c r="V18" i="22" s="1"/>
  <c r="BY22" i="22"/>
  <c r="AK22" i="22" s="1"/>
  <c r="BY15" i="22"/>
  <c r="AK15" i="22" s="1"/>
  <c r="BY26" i="22"/>
  <c r="AK26" i="22" s="1"/>
  <c r="BY24" i="22"/>
  <c r="AK24" i="22" s="1"/>
  <c r="BY25" i="22"/>
  <c r="AK25" i="22" s="1"/>
  <c r="BY17" i="22"/>
  <c r="AK17" i="22" s="1"/>
  <c r="BY16" i="22"/>
  <c r="AK16" i="22" s="1"/>
  <c r="BY23" i="22"/>
  <c r="AK23" i="22" s="1"/>
  <c r="Q19" i="21"/>
  <c r="R19" i="21" s="1"/>
  <c r="S19" i="21" s="1"/>
  <c r="T19" i="21" s="1"/>
  <c r="U19" i="21" s="1"/>
  <c r="V18" i="21" s="1"/>
  <c r="BY15" i="21"/>
  <c r="AK15" i="21" s="1"/>
  <c r="BY22" i="21"/>
  <c r="AK22" i="21" s="1"/>
  <c r="BY25" i="21"/>
  <c r="AK25" i="21" s="1"/>
  <c r="BY17" i="21"/>
  <c r="AK17" i="21" s="1"/>
  <c r="BY23" i="21"/>
  <c r="AK23" i="21" s="1"/>
  <c r="BY24" i="21"/>
  <c r="AK24" i="21" s="1"/>
  <c r="BY16" i="21"/>
  <c r="AK16" i="21" s="1"/>
  <c r="BY26" i="21"/>
  <c r="AK26" i="21" s="1"/>
  <c r="Q10" i="21"/>
  <c r="R10" i="21" s="1"/>
  <c r="S10" i="21" s="1"/>
  <c r="T10" i="21" s="1"/>
  <c r="U10" i="21" s="1"/>
  <c r="V9" i="21" s="1"/>
  <c r="BY6" i="21"/>
  <c r="AK6" i="21" s="1"/>
  <c r="BY7" i="21"/>
  <c r="AK7" i="21" s="1"/>
  <c r="BY8" i="21"/>
  <c r="AK8" i="21" s="1"/>
  <c r="BX17" i="24"/>
  <c r="BX26" i="24"/>
  <c r="BX24" i="24"/>
  <c r="BX16" i="24"/>
  <c r="BX25" i="24"/>
  <c r="R19" i="24"/>
  <c r="Q10" i="20"/>
  <c r="R10" i="20" s="1"/>
  <c r="S10" i="20" s="1"/>
  <c r="T10" i="20" s="1"/>
  <c r="U10" i="20" s="1"/>
  <c r="V9" i="20" s="1"/>
  <c r="Q21" i="3" s="1"/>
  <c r="Q38" i="3" s="1"/>
  <c r="BY6" i="20"/>
  <c r="AK6" i="20" s="1"/>
  <c r="BY7" i="20"/>
  <c r="AK7" i="20" s="1"/>
  <c r="BY8" i="20"/>
  <c r="AK8" i="20" s="1"/>
  <c r="BX17" i="19"/>
  <c r="BX24" i="19"/>
  <c r="BX26" i="19"/>
  <c r="BX25" i="19"/>
  <c r="BX16" i="19"/>
  <c r="R19" i="19"/>
  <c r="BW17" i="18"/>
  <c r="BW26" i="18"/>
  <c r="BW24" i="18"/>
  <c r="BW16" i="18"/>
  <c r="BW25" i="18"/>
  <c r="Q19" i="18"/>
  <c r="BY22" i="18"/>
  <c r="AK22" i="18" s="1"/>
  <c r="W177" i="28" s="1"/>
  <c r="AC177" i="28" s="1"/>
  <c r="BY15" i="18"/>
  <c r="AK15" i="18" s="1"/>
  <c r="BY23" i="18"/>
  <c r="AK23" i="18" s="1"/>
  <c r="W178" i="28" s="1"/>
  <c r="AC178" i="28" s="1"/>
  <c r="BW24" i="17"/>
  <c r="BW16" i="17"/>
  <c r="BW26" i="17"/>
  <c r="BW25" i="17"/>
  <c r="BW17" i="17"/>
  <c r="Q19" i="17"/>
  <c r="BY22" i="17"/>
  <c r="AK22" i="17" s="1"/>
  <c r="W162" i="28" s="1"/>
  <c r="AC162" i="28" s="1"/>
  <c r="BY15" i="17"/>
  <c r="AK15" i="17" s="1"/>
  <c r="BY23" i="17"/>
  <c r="AK23" i="17" s="1"/>
  <c r="W163" i="28" s="1"/>
  <c r="AC163" i="28" s="1"/>
  <c r="Q10" i="17"/>
  <c r="R10" i="17" s="1"/>
  <c r="S10" i="17" s="1"/>
  <c r="T10" i="17" s="1"/>
  <c r="U10" i="17" s="1"/>
  <c r="V9" i="17" s="1"/>
  <c r="N21" i="3" s="1"/>
  <c r="BY7" i="17"/>
  <c r="AK7" i="17" s="1"/>
  <c r="BY8" i="17"/>
  <c r="AK8" i="17" s="1"/>
  <c r="BY6" i="17"/>
  <c r="AK6" i="17" s="1"/>
  <c r="Q19" i="16"/>
  <c r="BY23" i="16"/>
  <c r="AK23" i="16" s="1"/>
  <c r="W148" i="28" s="1"/>
  <c r="AC148" i="28" s="1"/>
  <c r="BY22" i="16"/>
  <c r="AK22" i="16" s="1"/>
  <c r="W147" i="28" s="1"/>
  <c r="AC147" i="28" s="1"/>
  <c r="BY15" i="16"/>
  <c r="AK15" i="16" s="1"/>
  <c r="BW24" i="16"/>
  <c r="BW25" i="16"/>
  <c r="BW17" i="16"/>
  <c r="BW16" i="16"/>
  <c r="BW26" i="16"/>
  <c r="Q10" i="16"/>
  <c r="R10" i="16" s="1"/>
  <c r="S10" i="16" s="1"/>
  <c r="T10" i="16" s="1"/>
  <c r="U10" i="16" s="1"/>
  <c r="V9" i="16" s="1"/>
  <c r="M21" i="3" s="1"/>
  <c r="BY8" i="16"/>
  <c r="AK8" i="16" s="1"/>
  <c r="BY6" i="16"/>
  <c r="AK6" i="16" s="1"/>
  <c r="BY7" i="16"/>
  <c r="AK7" i="16" s="1"/>
  <c r="Q10" i="15"/>
  <c r="R10" i="15" s="1"/>
  <c r="S10" i="15" s="1"/>
  <c r="T10" i="15" s="1"/>
  <c r="U10" i="15" s="1"/>
  <c r="V9" i="15" s="1"/>
  <c r="L21" i="3" s="1"/>
  <c r="BY7" i="15"/>
  <c r="AK7" i="15" s="1"/>
  <c r="BY6" i="15"/>
  <c r="AK6" i="15" s="1"/>
  <c r="BY8" i="15"/>
  <c r="AK8" i="15" s="1"/>
  <c r="BW25" i="15"/>
  <c r="BW24" i="15"/>
  <c r="BW16" i="15"/>
  <c r="BW26" i="15"/>
  <c r="BW17" i="15"/>
  <c r="Q19" i="14"/>
  <c r="BY22" i="14"/>
  <c r="AK22" i="14" s="1"/>
  <c r="W117" i="28" s="1"/>
  <c r="AC117" i="28" s="1"/>
  <c r="BY15" i="14"/>
  <c r="AK15" i="14" s="1"/>
  <c r="BY23" i="14"/>
  <c r="AK23" i="14" s="1"/>
  <c r="W118" i="28" s="1"/>
  <c r="AC118" i="28" s="1"/>
  <c r="BW24" i="14"/>
  <c r="BW26" i="14"/>
  <c r="BW16" i="14"/>
  <c r="BW17" i="14"/>
  <c r="BW25" i="14"/>
  <c r="Q10" i="13"/>
  <c r="R10" i="13" s="1"/>
  <c r="S10" i="13" s="1"/>
  <c r="T10" i="13" s="1"/>
  <c r="U10" i="13" s="1"/>
  <c r="V9" i="13" s="1"/>
  <c r="J21" i="3" s="1"/>
  <c r="BY7" i="13"/>
  <c r="AK7" i="13" s="1"/>
  <c r="BY8" i="13"/>
  <c r="AK8" i="13" s="1"/>
  <c r="BY6" i="13"/>
  <c r="AK6" i="13" s="1"/>
  <c r="Q19" i="13"/>
  <c r="BY15" i="13"/>
  <c r="AK15" i="13" s="1"/>
  <c r="BY22" i="13"/>
  <c r="AK22" i="13" s="1"/>
  <c r="W102" i="28" s="1"/>
  <c r="AC102" i="28" s="1"/>
  <c r="BY23" i="13"/>
  <c r="AK23" i="13" s="1"/>
  <c r="W103" i="28" s="1"/>
  <c r="AC103" i="28" s="1"/>
  <c r="BW24" i="13"/>
  <c r="BW17" i="13"/>
  <c r="BW25" i="13"/>
  <c r="BW16" i="13"/>
  <c r="BW26" i="13"/>
  <c r="BW25" i="12"/>
  <c r="BW24" i="12"/>
  <c r="BW16" i="12"/>
  <c r="BW17" i="12"/>
  <c r="BW26" i="12"/>
  <c r="Q10" i="12"/>
  <c r="R10" i="12" s="1"/>
  <c r="S10" i="12" s="1"/>
  <c r="T10" i="12" s="1"/>
  <c r="U10" i="12" s="1"/>
  <c r="V9" i="12" s="1"/>
  <c r="I21" i="3" s="1"/>
  <c r="BY8" i="12"/>
  <c r="AK8" i="12" s="1"/>
  <c r="BY7" i="12"/>
  <c r="AK7" i="12" s="1"/>
  <c r="BY6" i="12"/>
  <c r="AK6" i="12" s="1"/>
  <c r="Q19" i="12"/>
  <c r="BY15" i="12"/>
  <c r="AK15" i="12" s="1"/>
  <c r="BY22" i="12"/>
  <c r="AK22" i="12" s="1"/>
  <c r="W87" i="28" s="1"/>
  <c r="AC87" i="28" s="1"/>
  <c r="BY23" i="12"/>
  <c r="AK23" i="12" s="1"/>
  <c r="W88" i="28" s="1"/>
  <c r="AC88" i="28" s="1"/>
  <c r="Q19" i="11"/>
  <c r="BY22" i="11"/>
  <c r="AK22" i="11" s="1"/>
  <c r="W72" i="28" s="1"/>
  <c r="AC72" i="28" s="1"/>
  <c r="BY15" i="11"/>
  <c r="AK15" i="11" s="1"/>
  <c r="BY23" i="11"/>
  <c r="AK23" i="11" s="1"/>
  <c r="W73" i="28" s="1"/>
  <c r="AC73" i="28" s="1"/>
  <c r="BW17" i="11"/>
  <c r="BW26" i="11"/>
  <c r="BW25" i="11"/>
  <c r="BW16" i="11"/>
  <c r="BW24" i="11"/>
  <c r="Q10" i="11"/>
  <c r="R10" i="11" s="1"/>
  <c r="S10" i="11" s="1"/>
  <c r="T10" i="11" s="1"/>
  <c r="U10" i="11" s="1"/>
  <c r="V9" i="11" s="1"/>
  <c r="H21" i="3" s="1"/>
  <c r="BY6" i="11"/>
  <c r="AK6" i="11" s="1"/>
  <c r="BY8" i="11"/>
  <c r="AK8" i="11" s="1"/>
  <c r="BY7" i="11"/>
  <c r="AK7" i="11" s="1"/>
  <c r="Q10" i="10"/>
  <c r="R10" i="10" s="1"/>
  <c r="S10" i="10" s="1"/>
  <c r="T10" i="10" s="1"/>
  <c r="U10" i="10" s="1"/>
  <c r="V9" i="10" s="1"/>
  <c r="G21" i="3" s="1"/>
  <c r="BY7" i="10"/>
  <c r="AK7" i="10" s="1"/>
  <c r="BY8" i="10"/>
  <c r="AK8" i="10" s="1"/>
  <c r="BY6" i="10"/>
  <c r="AK6" i="10" s="1"/>
  <c r="BW17" i="10"/>
  <c r="BW26" i="10"/>
  <c r="BW16" i="10"/>
  <c r="BW24" i="10"/>
  <c r="BW25" i="10"/>
  <c r="Q19" i="10"/>
  <c r="BY22" i="10"/>
  <c r="AK22" i="10" s="1"/>
  <c r="W57" i="28" s="1"/>
  <c r="AC57" i="28" s="1"/>
  <c r="BY15" i="10"/>
  <c r="AK15" i="10" s="1"/>
  <c r="BY23" i="10"/>
  <c r="AK23" i="10" s="1"/>
  <c r="W58" i="28" s="1"/>
  <c r="AC58" i="28" s="1"/>
  <c r="BW25" i="9"/>
  <c r="BW26" i="9"/>
  <c r="BW16" i="9"/>
  <c r="BW17" i="9"/>
  <c r="BW24" i="9"/>
  <c r="Q19" i="9"/>
  <c r="BY15" i="9"/>
  <c r="AK15" i="9" s="1"/>
  <c r="BY23" i="9"/>
  <c r="AK23" i="9" s="1"/>
  <c r="W43" i="28" s="1"/>
  <c r="BY22" i="9"/>
  <c r="AK22" i="9" s="1"/>
  <c r="W42" i="28" s="1"/>
  <c r="AH31" i="27"/>
  <c r="AE31" i="27"/>
  <c r="AG31" i="27"/>
  <c r="AF31" i="27"/>
  <c r="AD31" i="27"/>
  <c r="AC42" i="28" l="1"/>
  <c r="AC43" i="28"/>
  <c r="S19" i="24"/>
  <c r="BY25" i="24"/>
  <c r="AK25" i="24" s="1"/>
  <c r="BY24" i="24"/>
  <c r="AK24" i="24" s="1"/>
  <c r="BY16" i="24"/>
  <c r="AK16" i="24" s="1"/>
  <c r="BY17" i="24"/>
  <c r="AK17" i="24" s="1"/>
  <c r="BY26" i="24"/>
  <c r="AK26" i="24" s="1"/>
  <c r="BY17" i="19"/>
  <c r="AK17" i="19" s="1"/>
  <c r="BY25" i="19"/>
  <c r="AK25" i="19" s="1"/>
  <c r="W195" i="28" s="1"/>
  <c r="AC195" i="28" s="1"/>
  <c r="BY24" i="19"/>
  <c r="AK24" i="19" s="1"/>
  <c r="W194" i="28" s="1"/>
  <c r="AC194" i="28" s="1"/>
  <c r="BY26" i="19"/>
  <c r="AK26" i="19" s="1"/>
  <c r="W196" i="28" s="1"/>
  <c r="AC196" i="28" s="1"/>
  <c r="BY16" i="19"/>
  <c r="AK16" i="19" s="1"/>
  <c r="S19" i="19"/>
  <c r="R19" i="18"/>
  <c r="BX26" i="18"/>
  <c r="BX25" i="18"/>
  <c r="BX24" i="18"/>
  <c r="BX17" i="18"/>
  <c r="BX16" i="18"/>
  <c r="R19" i="17"/>
  <c r="BX26" i="17"/>
  <c r="BX25" i="17"/>
  <c r="BX24" i="17"/>
  <c r="BX17" i="17"/>
  <c r="BX16" i="17"/>
  <c r="BX26" i="16"/>
  <c r="BX17" i="16"/>
  <c r="BX25" i="16"/>
  <c r="BX24" i="16"/>
  <c r="BX16" i="16"/>
  <c r="R19" i="16"/>
  <c r="BX25" i="15"/>
  <c r="BX24" i="15"/>
  <c r="BX26" i="15"/>
  <c r="BX16" i="15"/>
  <c r="BX17" i="15"/>
  <c r="R19" i="14"/>
  <c r="BX24" i="14"/>
  <c r="BX26" i="14"/>
  <c r="BX25" i="14"/>
  <c r="BX17" i="14"/>
  <c r="BX16" i="14"/>
  <c r="R19" i="13"/>
  <c r="BX26" i="13"/>
  <c r="BX16" i="13"/>
  <c r="BX24" i="13"/>
  <c r="BX25" i="13"/>
  <c r="BX17" i="13"/>
  <c r="BX16" i="12"/>
  <c r="BX26" i="12"/>
  <c r="BX24" i="12"/>
  <c r="BX25" i="12"/>
  <c r="BX17" i="12"/>
  <c r="R19" i="12"/>
  <c r="BX25" i="11"/>
  <c r="BX16" i="11"/>
  <c r="BX24" i="11"/>
  <c r="BX26" i="11"/>
  <c r="BX17" i="11"/>
  <c r="R19" i="11"/>
  <c r="BX25" i="10"/>
  <c r="BX16" i="10"/>
  <c r="BX26" i="10"/>
  <c r="BX24" i="10"/>
  <c r="BX17" i="10"/>
  <c r="R19" i="10"/>
  <c r="BX25" i="9"/>
  <c r="BX16" i="9"/>
  <c r="BX24" i="9"/>
  <c r="BX26" i="9"/>
  <c r="BX17" i="9"/>
  <c r="R19" i="9"/>
  <c r="D18" i="7"/>
  <c r="D19" i="7" s="1"/>
  <c r="E19" i="7" s="1"/>
  <c r="T110" i="28"/>
  <c r="T93" i="28"/>
  <c r="T56" i="28"/>
  <c r="T38" i="28"/>
  <c r="T36" i="28"/>
  <c r="T10" i="28"/>
  <c r="AH13" i="7"/>
  <c r="AH7" i="7"/>
  <c r="T5" i="28" s="1"/>
  <c r="AH8" i="7"/>
  <c r="AR5" i="7"/>
  <c r="AV32" i="7"/>
  <c r="AV16" i="7" s="1"/>
  <c r="AW32" i="7"/>
  <c r="AX32" i="7"/>
  <c r="AY32" i="7"/>
  <c r="AZ32" i="7"/>
  <c r="BA32" i="7"/>
  <c r="BB32" i="7"/>
  <c r="BC32" i="7"/>
  <c r="BE32" i="7"/>
  <c r="BF32" i="7"/>
  <c r="BG32" i="7"/>
  <c r="BH32" i="7"/>
  <c r="BI32" i="7"/>
  <c r="BB31" i="7"/>
  <c r="BC31" i="7"/>
  <c r="BE31" i="7"/>
  <c r="BF31" i="7"/>
  <c r="BG31" i="7"/>
  <c r="BH31" i="7"/>
  <c r="BI31" i="7"/>
  <c r="T19" i="24" l="1"/>
  <c r="T19" i="19"/>
  <c r="BY17" i="18"/>
  <c r="AK17" i="18" s="1"/>
  <c r="BY26" i="18"/>
  <c r="AK26" i="18" s="1"/>
  <c r="W181" i="28" s="1"/>
  <c r="AC181" i="28" s="1"/>
  <c r="BY24" i="18"/>
  <c r="AK24" i="18" s="1"/>
  <c r="W179" i="28" s="1"/>
  <c r="AC179" i="28" s="1"/>
  <c r="BY25" i="18"/>
  <c r="AK25" i="18" s="1"/>
  <c r="W180" i="28" s="1"/>
  <c r="AC180" i="28" s="1"/>
  <c r="BY16" i="18"/>
  <c r="AK16" i="18" s="1"/>
  <c r="S19" i="18"/>
  <c r="BY24" i="17"/>
  <c r="AK24" i="17" s="1"/>
  <c r="W164" i="28" s="1"/>
  <c r="AC164" i="28" s="1"/>
  <c r="BY17" i="17"/>
  <c r="AK17" i="17" s="1"/>
  <c r="BY25" i="17"/>
  <c r="AK25" i="17" s="1"/>
  <c r="W165" i="28" s="1"/>
  <c r="AC165" i="28" s="1"/>
  <c r="BY26" i="17"/>
  <c r="AK26" i="17" s="1"/>
  <c r="W166" i="28" s="1"/>
  <c r="AC166" i="28" s="1"/>
  <c r="BY16" i="17"/>
  <c r="AK16" i="17" s="1"/>
  <c r="S19" i="17"/>
  <c r="S19" i="16"/>
  <c r="BY17" i="16"/>
  <c r="AK17" i="16" s="1"/>
  <c r="BY16" i="16"/>
  <c r="AK16" i="16" s="1"/>
  <c r="BY24" i="16"/>
  <c r="AK24" i="16" s="1"/>
  <c r="W149" i="28" s="1"/>
  <c r="AC149" i="28" s="1"/>
  <c r="BY26" i="16"/>
  <c r="AK26" i="16" s="1"/>
  <c r="W151" i="28" s="1"/>
  <c r="AC151" i="28" s="1"/>
  <c r="BY25" i="16"/>
  <c r="AK25" i="16" s="1"/>
  <c r="W150" i="28" s="1"/>
  <c r="AC150" i="28" s="1"/>
  <c r="V27" i="15"/>
  <c r="L29" i="3" s="1"/>
  <c r="L38" i="3" s="1"/>
  <c r="BY16" i="15"/>
  <c r="AK16" i="15" s="1"/>
  <c r="BY24" i="15"/>
  <c r="AK24" i="15" s="1"/>
  <c r="W134" i="28" s="1"/>
  <c r="AC134" i="28" s="1"/>
  <c r="BY26" i="15"/>
  <c r="AK26" i="15" s="1"/>
  <c r="W136" i="28" s="1"/>
  <c r="AC136" i="28" s="1"/>
  <c r="BY17" i="15"/>
  <c r="AK17" i="15" s="1"/>
  <c r="BY25" i="15"/>
  <c r="AK25" i="15" s="1"/>
  <c r="W135" i="28" s="1"/>
  <c r="AC135" i="28" s="1"/>
  <c r="BY16" i="14"/>
  <c r="AK16" i="14" s="1"/>
  <c r="BY24" i="14"/>
  <c r="AK24" i="14" s="1"/>
  <c r="W119" i="28" s="1"/>
  <c r="AC119" i="28" s="1"/>
  <c r="BY25" i="14"/>
  <c r="AK25" i="14" s="1"/>
  <c r="W120" i="28" s="1"/>
  <c r="AC120" i="28" s="1"/>
  <c r="BY17" i="14"/>
  <c r="AK17" i="14" s="1"/>
  <c r="BY26" i="14"/>
  <c r="AK26" i="14" s="1"/>
  <c r="W121" i="28" s="1"/>
  <c r="AC121" i="28" s="1"/>
  <c r="S19" i="14"/>
  <c r="BY17" i="13"/>
  <c r="AK17" i="13" s="1"/>
  <c r="BY26" i="13"/>
  <c r="AK26" i="13" s="1"/>
  <c r="W106" i="28" s="1"/>
  <c r="AC106" i="28" s="1"/>
  <c r="BY16" i="13"/>
  <c r="AK16" i="13" s="1"/>
  <c r="BY24" i="13"/>
  <c r="AK24" i="13" s="1"/>
  <c r="W104" i="28" s="1"/>
  <c r="AC104" i="28" s="1"/>
  <c r="BY25" i="13"/>
  <c r="AK25" i="13" s="1"/>
  <c r="W105" i="28" s="1"/>
  <c r="AC105" i="28" s="1"/>
  <c r="S19" i="13"/>
  <c r="S19" i="12"/>
  <c r="BY26" i="12"/>
  <c r="AK26" i="12" s="1"/>
  <c r="W91" i="28" s="1"/>
  <c r="AC91" i="28" s="1"/>
  <c r="BY25" i="12"/>
  <c r="AK25" i="12" s="1"/>
  <c r="W90" i="28" s="1"/>
  <c r="AC90" i="28" s="1"/>
  <c r="BY24" i="12"/>
  <c r="AK24" i="12" s="1"/>
  <c r="W89" i="28" s="1"/>
  <c r="AC89" i="28" s="1"/>
  <c r="BY17" i="12"/>
  <c r="AK17" i="12" s="1"/>
  <c r="BY16" i="12"/>
  <c r="AK16" i="12" s="1"/>
  <c r="S19" i="11"/>
  <c r="BY16" i="11"/>
  <c r="AK16" i="11" s="1"/>
  <c r="BY24" i="11"/>
  <c r="AK24" i="11" s="1"/>
  <c r="W74" i="28" s="1"/>
  <c r="AC74" i="28" s="1"/>
  <c r="BY26" i="11"/>
  <c r="AK26" i="11" s="1"/>
  <c r="W76" i="28" s="1"/>
  <c r="AC76" i="28" s="1"/>
  <c r="BY25" i="11"/>
  <c r="AK25" i="11" s="1"/>
  <c r="W75" i="28" s="1"/>
  <c r="AC75" i="28" s="1"/>
  <c r="BY17" i="11"/>
  <c r="AK17" i="11" s="1"/>
  <c r="BY16" i="10"/>
  <c r="AK16" i="10" s="1"/>
  <c r="BY17" i="10"/>
  <c r="AK17" i="10" s="1"/>
  <c r="BY25" i="10"/>
  <c r="AK25" i="10" s="1"/>
  <c r="W60" i="28" s="1"/>
  <c r="AC60" i="28" s="1"/>
  <c r="BY26" i="10"/>
  <c r="AK26" i="10" s="1"/>
  <c r="W61" i="28" s="1"/>
  <c r="AC61" i="28" s="1"/>
  <c r="BY24" i="10"/>
  <c r="AK24" i="10" s="1"/>
  <c r="W59" i="28" s="1"/>
  <c r="AC59" i="28" s="1"/>
  <c r="S19" i="10"/>
  <c r="S19" i="9"/>
  <c r="BY24" i="9"/>
  <c r="AK24" i="9" s="1"/>
  <c r="W44" i="28" s="1"/>
  <c r="BY25" i="9"/>
  <c r="AK25" i="9" s="1"/>
  <c r="W45" i="28" s="1"/>
  <c r="BY26" i="9"/>
  <c r="AK26" i="9" s="1"/>
  <c r="W46" i="28" s="1"/>
  <c r="BY17" i="9"/>
  <c r="AK17" i="9" s="1"/>
  <c r="BY16" i="9"/>
  <c r="AK16" i="9" s="1"/>
  <c r="AX16" i="7"/>
  <c r="AY16" i="7" s="1"/>
  <c r="AZ16" i="7" s="1"/>
  <c r="BA16" i="7" s="1"/>
  <c r="BB16" i="7" s="1"/>
  <c r="BC16" i="7" s="1"/>
  <c r="BD16" i="7" s="1"/>
  <c r="BE16" i="7" s="1"/>
  <c r="BF16" i="7" s="1"/>
  <c r="BG16" i="7" s="1"/>
  <c r="BH16" i="7" s="1"/>
  <c r="BI16" i="7" s="1"/>
  <c r="AW16" i="7"/>
  <c r="U56" i="28"/>
  <c r="AI6" i="7"/>
  <c r="U4" i="28" s="1"/>
  <c r="T4" i="28"/>
  <c r="AI16" i="7"/>
  <c r="U10" i="28" s="1"/>
  <c r="U26" i="28"/>
  <c r="T26" i="28"/>
  <c r="U36" i="28"/>
  <c r="U39" i="28"/>
  <c r="T39" i="28"/>
  <c r="U55" i="28"/>
  <c r="T55" i="28"/>
  <c r="U70" i="28"/>
  <c r="T70" i="28"/>
  <c r="U77" i="28"/>
  <c r="T77" i="28"/>
  <c r="U86" i="28"/>
  <c r="T86" i="28"/>
  <c r="U96" i="28"/>
  <c r="T96" i="28"/>
  <c r="U100" i="28"/>
  <c r="T100" i="28"/>
  <c r="U109" i="28"/>
  <c r="T109" i="28"/>
  <c r="AI5" i="7"/>
  <c r="U3" i="28" s="1"/>
  <c r="T3" i="28"/>
  <c r="U17" i="28"/>
  <c r="T17" i="28"/>
  <c r="U20" i="28"/>
  <c r="T20" i="28"/>
  <c r="U33" i="28"/>
  <c r="T33" i="28"/>
  <c r="U49" i="28"/>
  <c r="T49" i="28"/>
  <c r="U81" i="28"/>
  <c r="T81" i="28"/>
  <c r="U112" i="28"/>
  <c r="T112" i="28"/>
  <c r="U116" i="28"/>
  <c r="T116" i="28"/>
  <c r="AI13" i="7"/>
  <c r="U7" i="28" s="1"/>
  <c r="T7" i="28"/>
  <c r="U23" i="28"/>
  <c r="T23" i="28"/>
  <c r="U37" i="28"/>
  <c r="T37" i="28"/>
  <c r="U53" i="28"/>
  <c r="T53" i="28"/>
  <c r="U64" i="28"/>
  <c r="T64" i="28"/>
  <c r="U67" i="28"/>
  <c r="T67" i="28"/>
  <c r="U71" i="28"/>
  <c r="T71" i="28"/>
  <c r="U78" i="28"/>
  <c r="T78" i="28"/>
  <c r="U84" i="28"/>
  <c r="T84" i="28"/>
  <c r="U93" i="28"/>
  <c r="U97" i="28"/>
  <c r="T97" i="28"/>
  <c r="U107" i="28"/>
  <c r="T107" i="28"/>
  <c r="AI14" i="7"/>
  <c r="U8" i="28" s="1"/>
  <c r="T8" i="28"/>
  <c r="U34" i="28"/>
  <c r="T34" i="28"/>
  <c r="U40" i="28"/>
  <c r="T40" i="28"/>
  <c r="U50" i="28"/>
  <c r="T50" i="28"/>
  <c r="U101" i="28"/>
  <c r="T101" i="28"/>
  <c r="U113" i="28"/>
  <c r="T113" i="28"/>
  <c r="AI15" i="7"/>
  <c r="U9" i="28" s="1"/>
  <c r="T9" i="28"/>
  <c r="U18" i="28"/>
  <c r="T18" i="28"/>
  <c r="U21" i="28"/>
  <c r="T21" i="28"/>
  <c r="U24" i="28"/>
  <c r="T24" i="28"/>
  <c r="U62" i="28"/>
  <c r="T62" i="28"/>
  <c r="U65" i="28"/>
  <c r="T65" i="28"/>
  <c r="U68" i="28"/>
  <c r="T68" i="28"/>
  <c r="U82" i="28"/>
  <c r="T82" i="28"/>
  <c r="U94" i="28"/>
  <c r="T94" i="28"/>
  <c r="U98" i="28"/>
  <c r="T98" i="28"/>
  <c r="U110" i="28"/>
  <c r="U2" i="28"/>
  <c r="T2" i="28"/>
  <c r="U35" i="28"/>
  <c r="T35" i="28"/>
  <c r="U47" i="28"/>
  <c r="T47" i="28"/>
  <c r="U51" i="28"/>
  <c r="T51" i="28"/>
  <c r="U54" i="28"/>
  <c r="T54" i="28"/>
  <c r="U79" i="28"/>
  <c r="T79" i="28"/>
  <c r="U85" i="28"/>
  <c r="T85" i="28"/>
  <c r="U108" i="28"/>
  <c r="T108" i="28"/>
  <c r="U114" i="28"/>
  <c r="T114" i="28"/>
  <c r="AI8" i="7"/>
  <c r="U6" i="28" s="1"/>
  <c r="T6" i="28"/>
  <c r="AI17" i="7"/>
  <c r="U11" i="28" s="1"/>
  <c r="T11" i="28"/>
  <c r="U25" i="28"/>
  <c r="T25" i="28"/>
  <c r="U32" i="28"/>
  <c r="T32" i="28"/>
  <c r="U41" i="28"/>
  <c r="T41" i="28"/>
  <c r="U66" i="28"/>
  <c r="T66" i="28"/>
  <c r="U69" i="28"/>
  <c r="T69" i="28"/>
  <c r="U95" i="28"/>
  <c r="T95" i="28"/>
  <c r="U99" i="28"/>
  <c r="T99" i="28"/>
  <c r="AI7" i="7"/>
  <c r="U5" i="28" s="1"/>
  <c r="U19" i="28"/>
  <c r="T19" i="28"/>
  <c r="U22" i="28"/>
  <c r="T22" i="28"/>
  <c r="U48" i="28"/>
  <c r="T48" i="28"/>
  <c r="U52" i="28"/>
  <c r="T52" i="28"/>
  <c r="U63" i="28"/>
  <c r="T63" i="28"/>
  <c r="U80" i="28"/>
  <c r="T80" i="28"/>
  <c r="U83" i="28"/>
  <c r="T83" i="28"/>
  <c r="U92" i="28"/>
  <c r="T92" i="28"/>
  <c r="U111" i="28"/>
  <c r="T111" i="28"/>
  <c r="U115" i="28"/>
  <c r="T115" i="28"/>
  <c r="AR4" i="7"/>
  <c r="AS4" i="7" s="1"/>
  <c r="AT4" i="7" s="1"/>
  <c r="AU4" i="7" s="1"/>
  <c r="AV4" i="7" s="1"/>
  <c r="AW4" i="7" s="1"/>
  <c r="AX4" i="7" s="1"/>
  <c r="AY4" i="7" s="1"/>
  <c r="AZ4" i="7" s="1"/>
  <c r="BA4" i="7" s="1"/>
  <c r="BB4" i="7" s="1"/>
  <c r="BC4" i="7" s="1"/>
  <c r="BD4" i="7" s="1"/>
  <c r="BE4" i="7" s="1"/>
  <c r="BF4" i="7" s="1"/>
  <c r="BG4" i="7" s="1"/>
  <c r="BH4" i="7" s="1"/>
  <c r="BI4" i="7" s="1"/>
  <c r="AR6" i="7"/>
  <c r="AS6" i="7" s="1"/>
  <c r="AT6" i="7" s="1"/>
  <c r="AU6" i="7" s="1"/>
  <c r="AV6" i="7" s="1"/>
  <c r="AW6" i="7" s="1"/>
  <c r="AX6" i="7" s="1"/>
  <c r="AY6" i="7" s="1"/>
  <c r="AZ6" i="7" s="1"/>
  <c r="BA6" i="7" s="1"/>
  <c r="BB6" i="7" s="1"/>
  <c r="BC6" i="7" s="1"/>
  <c r="BD6" i="7" s="1"/>
  <c r="BE6" i="7" s="1"/>
  <c r="BF6" i="7" s="1"/>
  <c r="BG6" i="7" s="1"/>
  <c r="BH6" i="7" s="1"/>
  <c r="BI6" i="7" s="1"/>
  <c r="AR7" i="7"/>
  <c r="AS7" i="7" s="1"/>
  <c r="AT7" i="7" s="1"/>
  <c r="AU7" i="7" s="1"/>
  <c r="AV7" i="7" s="1"/>
  <c r="AW7" i="7" s="1"/>
  <c r="AX7" i="7" s="1"/>
  <c r="AY7" i="7" s="1"/>
  <c r="AZ7" i="7" s="1"/>
  <c r="BA7" i="7" s="1"/>
  <c r="BB7" i="7" s="1"/>
  <c r="BC7" i="7" s="1"/>
  <c r="BD7" i="7" s="1"/>
  <c r="BE7" i="7" s="1"/>
  <c r="BF7" i="7" s="1"/>
  <c r="BG7" i="7" s="1"/>
  <c r="BH7" i="7" s="1"/>
  <c r="BI7" i="7" s="1"/>
  <c r="AS8" i="7"/>
  <c r="AT8" i="7" s="1"/>
  <c r="AU8" i="7" s="1"/>
  <c r="AV8" i="7" s="1"/>
  <c r="AW8" i="7" s="1"/>
  <c r="AX8" i="7" s="1"/>
  <c r="AY8" i="7" s="1"/>
  <c r="AZ8" i="7" s="1"/>
  <c r="BA8" i="7" s="1"/>
  <c r="BB8" i="7" s="1"/>
  <c r="BC8" i="7" s="1"/>
  <c r="BD8" i="7" s="1"/>
  <c r="BE8" i="7" s="1"/>
  <c r="BF8" i="7" s="1"/>
  <c r="BG8" i="7" s="1"/>
  <c r="BH8" i="7" s="1"/>
  <c r="BI8" i="7" s="1"/>
  <c r="U38" i="28"/>
  <c r="AS13" i="7"/>
  <c r="AS14" i="7"/>
  <c r="AS15" i="7"/>
  <c r="AT15" i="7" s="1"/>
  <c r="AU15" i="7" s="1"/>
  <c r="AV15" i="7" s="1"/>
  <c r="AW15" i="7" s="1"/>
  <c r="AX15" i="7" s="1"/>
  <c r="AY15" i="7" s="1"/>
  <c r="AZ15" i="7" s="1"/>
  <c r="BA15" i="7" s="1"/>
  <c r="BB15" i="7" s="1"/>
  <c r="BC15" i="7" s="1"/>
  <c r="BD15" i="7" s="1"/>
  <c r="BE15" i="7" s="1"/>
  <c r="BF15" i="7" s="1"/>
  <c r="BG15" i="7" s="1"/>
  <c r="BH15" i="7" s="1"/>
  <c r="BI15" i="7" s="1"/>
  <c r="AV17" i="7"/>
  <c r="AW17" i="7" s="1"/>
  <c r="AX17" i="7" s="1"/>
  <c r="AY17" i="7" s="1"/>
  <c r="AZ17" i="7" s="1"/>
  <c r="BA17" i="7" s="1"/>
  <c r="BB17" i="7" s="1"/>
  <c r="BC17" i="7" s="1"/>
  <c r="BD17" i="7" s="1"/>
  <c r="BE17" i="7" s="1"/>
  <c r="BF17" i="7" s="1"/>
  <c r="BG17" i="7" s="1"/>
  <c r="BH17" i="7" s="1"/>
  <c r="BI17" i="7" s="1"/>
  <c r="AS5" i="7"/>
  <c r="AT5" i="7" s="1"/>
  <c r="AU5" i="7" s="1"/>
  <c r="AV5" i="7" s="1"/>
  <c r="AW5" i="7" s="1"/>
  <c r="AX5" i="7" s="1"/>
  <c r="AY5" i="7" s="1"/>
  <c r="AZ5" i="7" s="1"/>
  <c r="BA5" i="7" s="1"/>
  <c r="BB5" i="7" s="1"/>
  <c r="BC5" i="7" s="1"/>
  <c r="BD5" i="7" s="1"/>
  <c r="BE5" i="7" s="1"/>
  <c r="BF5" i="7" s="1"/>
  <c r="BG5" i="7" s="1"/>
  <c r="BH5" i="7" s="1"/>
  <c r="BI5" i="7" s="1"/>
  <c r="L71" i="28"/>
  <c r="K71" i="28"/>
  <c r="J71" i="28"/>
  <c r="I71" i="28"/>
  <c r="H71" i="28"/>
  <c r="G71" i="28"/>
  <c r="F71" i="28"/>
  <c r="L70" i="28"/>
  <c r="K70" i="28"/>
  <c r="J70" i="28"/>
  <c r="I70" i="28"/>
  <c r="H70" i="28"/>
  <c r="G70" i="28"/>
  <c r="F70" i="28"/>
  <c r="L69" i="28"/>
  <c r="K69" i="28"/>
  <c r="J69" i="28"/>
  <c r="I69" i="28"/>
  <c r="H69" i="28"/>
  <c r="G69" i="28"/>
  <c r="F69" i="28"/>
  <c r="L68" i="28"/>
  <c r="K68" i="28"/>
  <c r="J68" i="28"/>
  <c r="I68" i="28"/>
  <c r="H68" i="28"/>
  <c r="G68" i="28"/>
  <c r="F68" i="28"/>
  <c r="L67" i="28"/>
  <c r="K67" i="28"/>
  <c r="J67" i="28"/>
  <c r="I67" i="28"/>
  <c r="H67" i="28"/>
  <c r="G67" i="28"/>
  <c r="F67" i="28"/>
  <c r="L66" i="28"/>
  <c r="K66" i="28"/>
  <c r="J66" i="28"/>
  <c r="I66" i="28"/>
  <c r="H66" i="28"/>
  <c r="G66" i="28"/>
  <c r="F66" i="28"/>
  <c r="L65" i="28"/>
  <c r="K65" i="28"/>
  <c r="J65" i="28"/>
  <c r="I65" i="28"/>
  <c r="H65" i="28"/>
  <c r="G65" i="28"/>
  <c r="F65" i="28"/>
  <c r="L64" i="28"/>
  <c r="K64" i="28"/>
  <c r="J64" i="28"/>
  <c r="I64" i="28"/>
  <c r="H64" i="28"/>
  <c r="G64" i="28"/>
  <c r="F64" i="28"/>
  <c r="L63" i="28"/>
  <c r="K63" i="28"/>
  <c r="J63" i="28"/>
  <c r="I63" i="28"/>
  <c r="H63" i="28"/>
  <c r="G63" i="28"/>
  <c r="F63" i="28"/>
  <c r="L62" i="28"/>
  <c r="K62" i="28"/>
  <c r="J62" i="28"/>
  <c r="I62" i="28"/>
  <c r="H62" i="28"/>
  <c r="G62" i="28"/>
  <c r="F62" i="28"/>
  <c r="L86" i="28"/>
  <c r="K86" i="28"/>
  <c r="J86" i="28"/>
  <c r="I86" i="28"/>
  <c r="H86" i="28"/>
  <c r="G86" i="28"/>
  <c r="F86" i="28"/>
  <c r="L85" i="28"/>
  <c r="K85" i="28"/>
  <c r="J85" i="28"/>
  <c r="I85" i="28"/>
  <c r="H85" i="28"/>
  <c r="G85" i="28"/>
  <c r="F85" i="28"/>
  <c r="L84" i="28"/>
  <c r="K84" i="28"/>
  <c r="J84" i="28"/>
  <c r="I84" i="28"/>
  <c r="H84" i="28"/>
  <c r="G84" i="28"/>
  <c r="F84" i="28"/>
  <c r="L83" i="28"/>
  <c r="K83" i="28"/>
  <c r="J83" i="28"/>
  <c r="I83" i="28"/>
  <c r="H83" i="28"/>
  <c r="G83" i="28"/>
  <c r="F83" i="28"/>
  <c r="L82" i="28"/>
  <c r="K82" i="28"/>
  <c r="J82" i="28"/>
  <c r="I82" i="28"/>
  <c r="H82" i="28"/>
  <c r="G82" i="28"/>
  <c r="F82" i="28"/>
  <c r="L81" i="28"/>
  <c r="K81" i="28"/>
  <c r="J81" i="28"/>
  <c r="I81" i="28"/>
  <c r="H81" i="28"/>
  <c r="G81" i="28"/>
  <c r="F81" i="28"/>
  <c r="L80" i="28"/>
  <c r="K80" i="28"/>
  <c r="J80" i="28"/>
  <c r="I80" i="28"/>
  <c r="H80" i="28"/>
  <c r="G80" i="28"/>
  <c r="F80" i="28"/>
  <c r="L79" i="28"/>
  <c r="K79" i="28"/>
  <c r="J79" i="28"/>
  <c r="I79" i="28"/>
  <c r="H79" i="28"/>
  <c r="G79" i="28"/>
  <c r="F79" i="28"/>
  <c r="L78" i="28"/>
  <c r="K78" i="28"/>
  <c r="J78" i="28"/>
  <c r="I78" i="28"/>
  <c r="H78" i="28"/>
  <c r="G78" i="28"/>
  <c r="F78" i="28"/>
  <c r="L77" i="28"/>
  <c r="K77" i="28"/>
  <c r="J77" i="28"/>
  <c r="I77" i="28"/>
  <c r="H77" i="28"/>
  <c r="G77" i="28"/>
  <c r="F77" i="28"/>
  <c r="H8" i="5"/>
  <c r="G8" i="5"/>
  <c r="F8" i="5"/>
  <c r="E8" i="5"/>
  <c r="D8" i="5"/>
  <c r="C8" i="5"/>
  <c r="B8" i="5"/>
  <c r="L101" i="28"/>
  <c r="K101" i="28"/>
  <c r="J101" i="28"/>
  <c r="I101" i="28"/>
  <c r="H101" i="28"/>
  <c r="G101" i="28"/>
  <c r="F101" i="28"/>
  <c r="L100" i="28"/>
  <c r="K100" i="28"/>
  <c r="J100" i="28"/>
  <c r="I100" i="28"/>
  <c r="H100" i="28"/>
  <c r="G100" i="28"/>
  <c r="F100" i="28"/>
  <c r="L99" i="28"/>
  <c r="K99" i="28"/>
  <c r="J99" i="28"/>
  <c r="I99" i="28"/>
  <c r="H99" i="28"/>
  <c r="G99" i="28"/>
  <c r="F99" i="28"/>
  <c r="L98" i="28"/>
  <c r="K98" i="28"/>
  <c r="J98" i="28"/>
  <c r="I98" i="28"/>
  <c r="H98" i="28"/>
  <c r="G98" i="28"/>
  <c r="F98" i="28"/>
  <c r="L97" i="28"/>
  <c r="K97" i="28"/>
  <c r="J97" i="28"/>
  <c r="I97" i="28"/>
  <c r="H97" i="28"/>
  <c r="G97" i="28"/>
  <c r="F97" i="28"/>
  <c r="L96" i="28"/>
  <c r="K96" i="28"/>
  <c r="J96" i="28"/>
  <c r="I96" i="28"/>
  <c r="H96" i="28"/>
  <c r="G96" i="28"/>
  <c r="F96" i="28"/>
  <c r="L95" i="28"/>
  <c r="K95" i="28"/>
  <c r="J95" i="28"/>
  <c r="I95" i="28"/>
  <c r="H95" i="28"/>
  <c r="G95" i="28"/>
  <c r="F95" i="28"/>
  <c r="L94" i="28"/>
  <c r="K94" i="28"/>
  <c r="J94" i="28"/>
  <c r="I94" i="28"/>
  <c r="H94" i="28"/>
  <c r="G94" i="28"/>
  <c r="F94" i="28"/>
  <c r="L93" i="28"/>
  <c r="K93" i="28"/>
  <c r="J93" i="28"/>
  <c r="I93" i="28"/>
  <c r="H93" i="28"/>
  <c r="G93" i="28"/>
  <c r="F93" i="28"/>
  <c r="L92" i="28"/>
  <c r="K92" i="28"/>
  <c r="J92" i="28"/>
  <c r="I92" i="28"/>
  <c r="H92" i="28"/>
  <c r="G92" i="28"/>
  <c r="F92" i="28"/>
  <c r="H9" i="5"/>
  <c r="G9" i="5"/>
  <c r="F9" i="5"/>
  <c r="E9" i="5"/>
  <c r="D9" i="5"/>
  <c r="C9" i="5"/>
  <c r="L116" i="28"/>
  <c r="K116" i="28"/>
  <c r="J116" i="28"/>
  <c r="I116" i="28"/>
  <c r="H116" i="28"/>
  <c r="G116" i="28"/>
  <c r="F116" i="28"/>
  <c r="L115" i="28"/>
  <c r="K115" i="28"/>
  <c r="J115" i="28"/>
  <c r="I115" i="28"/>
  <c r="H115" i="28"/>
  <c r="G115" i="28"/>
  <c r="F115" i="28"/>
  <c r="L114" i="28"/>
  <c r="K114" i="28"/>
  <c r="J114" i="28"/>
  <c r="I114" i="28"/>
  <c r="H114" i="28"/>
  <c r="G114" i="28"/>
  <c r="F114" i="28"/>
  <c r="L113" i="28"/>
  <c r="K113" i="28"/>
  <c r="J113" i="28"/>
  <c r="I113" i="28"/>
  <c r="H113" i="28"/>
  <c r="G113" i="28"/>
  <c r="F113" i="28"/>
  <c r="L112" i="28"/>
  <c r="K112" i="28"/>
  <c r="J112" i="28"/>
  <c r="I112" i="28"/>
  <c r="H112" i="28"/>
  <c r="G112" i="28"/>
  <c r="F112" i="28"/>
  <c r="L111" i="28"/>
  <c r="K111" i="28"/>
  <c r="J111" i="28"/>
  <c r="I111" i="28"/>
  <c r="H111" i="28"/>
  <c r="G111" i="28"/>
  <c r="F111" i="28"/>
  <c r="L110" i="28"/>
  <c r="K110" i="28"/>
  <c r="J110" i="28"/>
  <c r="I110" i="28"/>
  <c r="H110" i="28"/>
  <c r="G110" i="28"/>
  <c r="F110" i="28"/>
  <c r="L109" i="28"/>
  <c r="K109" i="28"/>
  <c r="J109" i="28"/>
  <c r="I109" i="28"/>
  <c r="H109" i="28"/>
  <c r="G109" i="28"/>
  <c r="F109" i="28"/>
  <c r="L108" i="28"/>
  <c r="K108" i="28"/>
  <c r="J108" i="28"/>
  <c r="I108" i="28"/>
  <c r="H108" i="28"/>
  <c r="G108" i="28"/>
  <c r="F108" i="28"/>
  <c r="L107" i="28"/>
  <c r="K107" i="28"/>
  <c r="J107" i="28"/>
  <c r="I107" i="28"/>
  <c r="H107" i="28"/>
  <c r="G107" i="28"/>
  <c r="F107" i="28"/>
  <c r="H10" i="5"/>
  <c r="G10" i="5"/>
  <c r="F10" i="5"/>
  <c r="E10" i="5"/>
  <c r="D10" i="5"/>
  <c r="C10" i="5"/>
  <c r="L131" i="28"/>
  <c r="K131" i="28"/>
  <c r="J131" i="28"/>
  <c r="I131" i="28"/>
  <c r="H131" i="28"/>
  <c r="G131" i="28"/>
  <c r="F131" i="28"/>
  <c r="L130" i="28"/>
  <c r="K130" i="28"/>
  <c r="J130" i="28"/>
  <c r="I130" i="28"/>
  <c r="H130" i="28"/>
  <c r="G130" i="28"/>
  <c r="F130" i="28"/>
  <c r="L129" i="28"/>
  <c r="K129" i="28"/>
  <c r="J129" i="28"/>
  <c r="I129" i="28"/>
  <c r="H129" i="28"/>
  <c r="G129" i="28"/>
  <c r="F129" i="28"/>
  <c r="L128" i="28"/>
  <c r="K128" i="28"/>
  <c r="J128" i="28"/>
  <c r="I128" i="28"/>
  <c r="H128" i="28"/>
  <c r="G128" i="28"/>
  <c r="F128" i="28"/>
  <c r="L127" i="28"/>
  <c r="K127" i="28"/>
  <c r="J127" i="28"/>
  <c r="I127" i="28"/>
  <c r="H127" i="28"/>
  <c r="G127" i="28"/>
  <c r="F127" i="28"/>
  <c r="L126" i="28"/>
  <c r="K126" i="28"/>
  <c r="J126" i="28"/>
  <c r="I126" i="28"/>
  <c r="H126" i="28"/>
  <c r="G126" i="28"/>
  <c r="F126" i="28"/>
  <c r="L125" i="28"/>
  <c r="K125" i="28"/>
  <c r="J125" i="28"/>
  <c r="I125" i="28"/>
  <c r="H125" i="28"/>
  <c r="G125" i="28"/>
  <c r="F125" i="28"/>
  <c r="L124" i="28"/>
  <c r="K124" i="28"/>
  <c r="J124" i="28"/>
  <c r="I124" i="28"/>
  <c r="H124" i="28"/>
  <c r="G124" i="28"/>
  <c r="F124" i="28"/>
  <c r="L123" i="28"/>
  <c r="K123" i="28"/>
  <c r="J123" i="28"/>
  <c r="I123" i="28"/>
  <c r="H123" i="28"/>
  <c r="G123" i="28"/>
  <c r="F123" i="28"/>
  <c r="L122" i="28"/>
  <c r="K122" i="28"/>
  <c r="J122" i="28"/>
  <c r="I122" i="28"/>
  <c r="H122" i="28"/>
  <c r="G122" i="28"/>
  <c r="F122" i="28"/>
  <c r="H11" i="5"/>
  <c r="G11" i="5"/>
  <c r="F11" i="5"/>
  <c r="E11" i="5"/>
  <c r="D11" i="5"/>
  <c r="C11" i="5"/>
  <c r="L146" i="28"/>
  <c r="K146" i="28"/>
  <c r="J146" i="28"/>
  <c r="I146" i="28"/>
  <c r="H146" i="28"/>
  <c r="G146" i="28"/>
  <c r="F146" i="28"/>
  <c r="L145" i="28"/>
  <c r="K145" i="28"/>
  <c r="J145" i="28"/>
  <c r="I145" i="28"/>
  <c r="H145" i="28"/>
  <c r="G145" i="28"/>
  <c r="F145" i="28"/>
  <c r="L144" i="28"/>
  <c r="K144" i="28"/>
  <c r="J144" i="28"/>
  <c r="I144" i="28"/>
  <c r="H144" i="28"/>
  <c r="G144" i="28"/>
  <c r="F144" i="28"/>
  <c r="L143" i="28"/>
  <c r="K143" i="28"/>
  <c r="J143" i="28"/>
  <c r="I143" i="28"/>
  <c r="H143" i="28"/>
  <c r="G143" i="28"/>
  <c r="F143" i="28"/>
  <c r="L142" i="28"/>
  <c r="K142" i="28"/>
  <c r="J142" i="28"/>
  <c r="I142" i="28"/>
  <c r="H142" i="28"/>
  <c r="G142" i="28"/>
  <c r="F142" i="28"/>
  <c r="L141" i="28"/>
  <c r="K141" i="28"/>
  <c r="J141" i="28"/>
  <c r="I141" i="28"/>
  <c r="H141" i="28"/>
  <c r="G141" i="28"/>
  <c r="F141" i="28"/>
  <c r="L140" i="28"/>
  <c r="K140" i="28"/>
  <c r="J140" i="28"/>
  <c r="I140" i="28"/>
  <c r="H140" i="28"/>
  <c r="G140" i="28"/>
  <c r="F140" i="28"/>
  <c r="L139" i="28"/>
  <c r="K139" i="28"/>
  <c r="J139" i="28"/>
  <c r="I139" i="28"/>
  <c r="H139" i="28"/>
  <c r="G139" i="28"/>
  <c r="F139" i="28"/>
  <c r="L138" i="28"/>
  <c r="K138" i="28"/>
  <c r="J138" i="28"/>
  <c r="I138" i="28"/>
  <c r="H138" i="28"/>
  <c r="G138" i="28"/>
  <c r="F138" i="28"/>
  <c r="L137" i="28"/>
  <c r="K137" i="28"/>
  <c r="J137" i="28"/>
  <c r="I137" i="28"/>
  <c r="H137" i="28"/>
  <c r="G137" i="28"/>
  <c r="F137" i="28"/>
  <c r="H12" i="5"/>
  <c r="G12" i="5"/>
  <c r="F12" i="5"/>
  <c r="E12" i="5"/>
  <c r="D12" i="5"/>
  <c r="C12" i="5"/>
  <c r="L161" i="28"/>
  <c r="K161" i="28"/>
  <c r="J161" i="28"/>
  <c r="I161" i="28"/>
  <c r="H161" i="28"/>
  <c r="G161" i="28"/>
  <c r="F161" i="28"/>
  <c r="L160" i="28"/>
  <c r="K160" i="28"/>
  <c r="J160" i="28"/>
  <c r="I160" i="28"/>
  <c r="H160" i="28"/>
  <c r="G160" i="28"/>
  <c r="F160" i="28"/>
  <c r="L159" i="28"/>
  <c r="K159" i="28"/>
  <c r="J159" i="28"/>
  <c r="I159" i="28"/>
  <c r="H159" i="28"/>
  <c r="G159" i="28"/>
  <c r="F159" i="28"/>
  <c r="L158" i="28"/>
  <c r="K158" i="28"/>
  <c r="J158" i="28"/>
  <c r="I158" i="28"/>
  <c r="H158" i="28"/>
  <c r="G158" i="28"/>
  <c r="F158" i="28"/>
  <c r="L157" i="28"/>
  <c r="K157" i="28"/>
  <c r="J157" i="28"/>
  <c r="I157" i="28"/>
  <c r="H157" i="28"/>
  <c r="G157" i="28"/>
  <c r="F157" i="28"/>
  <c r="L156" i="28"/>
  <c r="K156" i="28"/>
  <c r="J156" i="28"/>
  <c r="I156" i="28"/>
  <c r="H156" i="28"/>
  <c r="G156" i="28"/>
  <c r="F156" i="28"/>
  <c r="L155" i="28"/>
  <c r="K155" i="28"/>
  <c r="J155" i="28"/>
  <c r="I155" i="28"/>
  <c r="H155" i="28"/>
  <c r="G155" i="28"/>
  <c r="F155" i="28"/>
  <c r="L154" i="28"/>
  <c r="K154" i="28"/>
  <c r="J154" i="28"/>
  <c r="I154" i="28"/>
  <c r="H154" i="28"/>
  <c r="G154" i="28"/>
  <c r="F154" i="28"/>
  <c r="L153" i="28"/>
  <c r="K153" i="28"/>
  <c r="J153" i="28"/>
  <c r="I153" i="28"/>
  <c r="H153" i="28"/>
  <c r="G153" i="28"/>
  <c r="F153" i="28"/>
  <c r="L152" i="28"/>
  <c r="K152" i="28"/>
  <c r="J152" i="28"/>
  <c r="I152" i="28"/>
  <c r="H152" i="28"/>
  <c r="G152" i="28"/>
  <c r="F152" i="28"/>
  <c r="H13" i="5"/>
  <c r="G13" i="5"/>
  <c r="F13" i="5"/>
  <c r="E13" i="5"/>
  <c r="D13" i="5"/>
  <c r="C13" i="5"/>
  <c r="L176" i="28"/>
  <c r="K176" i="28"/>
  <c r="J176" i="28"/>
  <c r="I176" i="28"/>
  <c r="H176" i="28"/>
  <c r="G176" i="28"/>
  <c r="F176" i="28"/>
  <c r="L175" i="28"/>
  <c r="K175" i="28"/>
  <c r="J175" i="28"/>
  <c r="I175" i="28"/>
  <c r="H175" i="28"/>
  <c r="G175" i="28"/>
  <c r="F175" i="28"/>
  <c r="L174" i="28"/>
  <c r="K174" i="28"/>
  <c r="J174" i="28"/>
  <c r="I174" i="28"/>
  <c r="H174" i="28"/>
  <c r="G174" i="28"/>
  <c r="F174" i="28"/>
  <c r="L173" i="28"/>
  <c r="K173" i="28"/>
  <c r="J173" i="28"/>
  <c r="I173" i="28"/>
  <c r="H173" i="28"/>
  <c r="G173" i="28"/>
  <c r="F173" i="28"/>
  <c r="L172" i="28"/>
  <c r="K172" i="28"/>
  <c r="J172" i="28"/>
  <c r="I172" i="28"/>
  <c r="H172" i="28"/>
  <c r="G172" i="28"/>
  <c r="F172" i="28"/>
  <c r="L171" i="28"/>
  <c r="K171" i="28"/>
  <c r="J171" i="28"/>
  <c r="I171" i="28"/>
  <c r="H171" i="28"/>
  <c r="G171" i="28"/>
  <c r="F171" i="28"/>
  <c r="L170" i="28"/>
  <c r="K170" i="28"/>
  <c r="J170" i="28"/>
  <c r="I170" i="28"/>
  <c r="H170" i="28"/>
  <c r="G170" i="28"/>
  <c r="F170" i="28"/>
  <c r="L169" i="28"/>
  <c r="K169" i="28"/>
  <c r="J169" i="28"/>
  <c r="I169" i="28"/>
  <c r="H169" i="28"/>
  <c r="G169" i="28"/>
  <c r="F169" i="28"/>
  <c r="L168" i="28"/>
  <c r="K168" i="28"/>
  <c r="J168" i="28"/>
  <c r="I168" i="28"/>
  <c r="H168" i="28"/>
  <c r="G168" i="28"/>
  <c r="F168" i="28"/>
  <c r="L167" i="28"/>
  <c r="K167" i="28"/>
  <c r="J167" i="28"/>
  <c r="I167" i="28"/>
  <c r="H167" i="28"/>
  <c r="G167" i="28"/>
  <c r="F167" i="28"/>
  <c r="H14" i="5"/>
  <c r="G14" i="5"/>
  <c r="F14" i="5"/>
  <c r="E14" i="5"/>
  <c r="D14" i="5"/>
  <c r="C14" i="5"/>
  <c r="L191" i="28"/>
  <c r="K191" i="28"/>
  <c r="J191" i="28"/>
  <c r="I191" i="28"/>
  <c r="H191" i="28"/>
  <c r="G191" i="28"/>
  <c r="F191" i="28"/>
  <c r="L190" i="28"/>
  <c r="K190" i="28"/>
  <c r="J190" i="28"/>
  <c r="I190" i="28"/>
  <c r="H190" i="28"/>
  <c r="G190" i="28"/>
  <c r="F190" i="28"/>
  <c r="L189" i="28"/>
  <c r="K189" i="28"/>
  <c r="J189" i="28"/>
  <c r="I189" i="28"/>
  <c r="H189" i="28"/>
  <c r="G189" i="28"/>
  <c r="F189" i="28"/>
  <c r="L188" i="28"/>
  <c r="K188" i="28"/>
  <c r="J188" i="28"/>
  <c r="I188" i="28"/>
  <c r="H188" i="28"/>
  <c r="G188" i="28"/>
  <c r="F188" i="28"/>
  <c r="L187" i="28"/>
  <c r="K187" i="28"/>
  <c r="J187" i="28"/>
  <c r="I187" i="28"/>
  <c r="H187" i="28"/>
  <c r="G187" i="28"/>
  <c r="F187" i="28"/>
  <c r="L186" i="28"/>
  <c r="K186" i="28"/>
  <c r="J186" i="28"/>
  <c r="I186" i="28"/>
  <c r="H186" i="28"/>
  <c r="G186" i="28"/>
  <c r="F186" i="28"/>
  <c r="L185" i="28"/>
  <c r="K185" i="28"/>
  <c r="J185" i="28"/>
  <c r="I185" i="28"/>
  <c r="H185" i="28"/>
  <c r="G185" i="28"/>
  <c r="F185" i="28"/>
  <c r="L184" i="28"/>
  <c r="K184" i="28"/>
  <c r="J184" i="28"/>
  <c r="I184" i="28"/>
  <c r="H184" i="28"/>
  <c r="G184" i="28"/>
  <c r="F184" i="28"/>
  <c r="L183" i="28"/>
  <c r="K183" i="28"/>
  <c r="J183" i="28"/>
  <c r="I183" i="28"/>
  <c r="H183" i="28"/>
  <c r="G183" i="28"/>
  <c r="F183" i="28"/>
  <c r="L182" i="28"/>
  <c r="K182" i="28"/>
  <c r="J182" i="28"/>
  <c r="I182" i="28"/>
  <c r="H182" i="28"/>
  <c r="G182" i="28"/>
  <c r="F182" i="28"/>
  <c r="H15" i="5"/>
  <c r="G15" i="5"/>
  <c r="F15" i="5"/>
  <c r="E15" i="5"/>
  <c r="D15" i="5"/>
  <c r="C15" i="5"/>
  <c r="L206" i="28"/>
  <c r="K206" i="28"/>
  <c r="J206" i="28"/>
  <c r="I206" i="28"/>
  <c r="H206" i="28"/>
  <c r="G206" i="28"/>
  <c r="F206" i="28"/>
  <c r="L205" i="28"/>
  <c r="K205" i="28"/>
  <c r="J205" i="28"/>
  <c r="I205" i="28"/>
  <c r="H205" i="28"/>
  <c r="G205" i="28"/>
  <c r="F205" i="28"/>
  <c r="L204" i="28"/>
  <c r="K204" i="28"/>
  <c r="J204" i="28"/>
  <c r="I204" i="28"/>
  <c r="H204" i="28"/>
  <c r="G204" i="28"/>
  <c r="F204" i="28"/>
  <c r="L203" i="28"/>
  <c r="K203" i="28"/>
  <c r="J203" i="28"/>
  <c r="I203" i="28"/>
  <c r="H203" i="28"/>
  <c r="G203" i="28"/>
  <c r="F203" i="28"/>
  <c r="L202" i="28"/>
  <c r="K202" i="28"/>
  <c r="J202" i="28"/>
  <c r="I202" i="28"/>
  <c r="H202" i="28"/>
  <c r="G202" i="28"/>
  <c r="F202" i="28"/>
  <c r="L201" i="28"/>
  <c r="K201" i="28"/>
  <c r="J201" i="28"/>
  <c r="I201" i="28"/>
  <c r="H201" i="28"/>
  <c r="G201" i="28"/>
  <c r="F201" i="28"/>
  <c r="L200" i="28"/>
  <c r="K200" i="28"/>
  <c r="J200" i="28"/>
  <c r="I200" i="28"/>
  <c r="H200" i="28"/>
  <c r="G200" i="28"/>
  <c r="F200" i="28"/>
  <c r="L199" i="28"/>
  <c r="K199" i="28"/>
  <c r="J199" i="28"/>
  <c r="I199" i="28"/>
  <c r="H199" i="28"/>
  <c r="G199" i="28"/>
  <c r="F199" i="28"/>
  <c r="L198" i="28"/>
  <c r="K198" i="28"/>
  <c r="J198" i="28"/>
  <c r="I198" i="28"/>
  <c r="H198" i="28"/>
  <c r="G198" i="28"/>
  <c r="F198" i="28"/>
  <c r="L197" i="28"/>
  <c r="K197" i="28"/>
  <c r="J197" i="28"/>
  <c r="I197" i="28"/>
  <c r="H197" i="28"/>
  <c r="G197" i="28"/>
  <c r="F197" i="28"/>
  <c r="H16" i="5"/>
  <c r="G16" i="5"/>
  <c r="F16" i="5"/>
  <c r="E16" i="5"/>
  <c r="D16" i="5"/>
  <c r="C16" i="5"/>
  <c r="L221" i="28"/>
  <c r="K221" i="28"/>
  <c r="J221" i="28"/>
  <c r="I221" i="28"/>
  <c r="H221" i="28"/>
  <c r="G221" i="28"/>
  <c r="F221" i="28"/>
  <c r="L220" i="28"/>
  <c r="K220" i="28"/>
  <c r="J220" i="28"/>
  <c r="I220" i="28"/>
  <c r="H220" i="28"/>
  <c r="G220" i="28"/>
  <c r="F220" i="28"/>
  <c r="L219" i="28"/>
  <c r="K219" i="28"/>
  <c r="J219" i="28"/>
  <c r="I219" i="28"/>
  <c r="H219" i="28"/>
  <c r="G219" i="28"/>
  <c r="F219" i="28"/>
  <c r="L218" i="28"/>
  <c r="K218" i="28"/>
  <c r="J218" i="28"/>
  <c r="I218" i="28"/>
  <c r="H218" i="28"/>
  <c r="G218" i="28"/>
  <c r="F218" i="28"/>
  <c r="L217" i="28"/>
  <c r="K217" i="28"/>
  <c r="J217" i="28"/>
  <c r="I217" i="28"/>
  <c r="H217" i="28"/>
  <c r="G217" i="28"/>
  <c r="F217" i="28"/>
  <c r="L216" i="28"/>
  <c r="K216" i="28"/>
  <c r="J216" i="28"/>
  <c r="I216" i="28"/>
  <c r="H216" i="28"/>
  <c r="G216" i="28"/>
  <c r="F216" i="28"/>
  <c r="L215" i="28"/>
  <c r="K215" i="28"/>
  <c r="J215" i="28"/>
  <c r="I215" i="28"/>
  <c r="H215" i="28"/>
  <c r="G215" i="28"/>
  <c r="F215" i="28"/>
  <c r="L214" i="28"/>
  <c r="K214" i="28"/>
  <c r="J214" i="28"/>
  <c r="I214" i="28"/>
  <c r="H214" i="28"/>
  <c r="G214" i="28"/>
  <c r="F214" i="28"/>
  <c r="L213" i="28"/>
  <c r="K213" i="28"/>
  <c r="J213" i="28"/>
  <c r="I213" i="28"/>
  <c r="H213" i="28"/>
  <c r="G213" i="28"/>
  <c r="F213" i="28"/>
  <c r="L212" i="28"/>
  <c r="K212" i="28"/>
  <c r="J212" i="28"/>
  <c r="I212" i="28"/>
  <c r="H212" i="28"/>
  <c r="G212" i="28"/>
  <c r="F212" i="28"/>
  <c r="H17" i="5"/>
  <c r="G17" i="5"/>
  <c r="F17" i="5"/>
  <c r="E17" i="5"/>
  <c r="D17" i="5"/>
  <c r="C17" i="5"/>
  <c r="L236" i="28"/>
  <c r="K236" i="28"/>
  <c r="J236" i="28"/>
  <c r="I236" i="28"/>
  <c r="H236" i="28"/>
  <c r="G236" i="28"/>
  <c r="F236" i="28"/>
  <c r="L235" i="28"/>
  <c r="K235" i="28"/>
  <c r="J235" i="28"/>
  <c r="I235" i="28"/>
  <c r="H235" i="28"/>
  <c r="G235" i="28"/>
  <c r="F235" i="28"/>
  <c r="L234" i="28"/>
  <c r="K234" i="28"/>
  <c r="J234" i="28"/>
  <c r="I234" i="28"/>
  <c r="H234" i="28"/>
  <c r="G234" i="28"/>
  <c r="F234" i="28"/>
  <c r="L233" i="28"/>
  <c r="K233" i="28"/>
  <c r="J233" i="28"/>
  <c r="I233" i="28"/>
  <c r="H233" i="28"/>
  <c r="G233" i="28"/>
  <c r="F233" i="28"/>
  <c r="L232" i="28"/>
  <c r="K232" i="28"/>
  <c r="J232" i="28"/>
  <c r="I232" i="28"/>
  <c r="H232" i="28"/>
  <c r="G232" i="28"/>
  <c r="F232" i="28"/>
  <c r="L231" i="28"/>
  <c r="K231" i="28"/>
  <c r="J231" i="28"/>
  <c r="I231" i="28"/>
  <c r="H231" i="28"/>
  <c r="G231" i="28"/>
  <c r="F231" i="28"/>
  <c r="L230" i="28"/>
  <c r="K230" i="28"/>
  <c r="J230" i="28"/>
  <c r="I230" i="28"/>
  <c r="H230" i="28"/>
  <c r="G230" i="28"/>
  <c r="F230" i="28"/>
  <c r="L229" i="28"/>
  <c r="K229" i="28"/>
  <c r="J229" i="28"/>
  <c r="I229" i="28"/>
  <c r="H229" i="28"/>
  <c r="G229" i="28"/>
  <c r="F229" i="28"/>
  <c r="L228" i="28"/>
  <c r="K228" i="28"/>
  <c r="J228" i="28"/>
  <c r="I228" i="28"/>
  <c r="H228" i="28"/>
  <c r="G228" i="28"/>
  <c r="F228" i="28"/>
  <c r="L227" i="28"/>
  <c r="K227" i="28"/>
  <c r="J227" i="28"/>
  <c r="I227" i="28"/>
  <c r="H227" i="28"/>
  <c r="G227" i="28"/>
  <c r="F227" i="28"/>
  <c r="H18" i="5"/>
  <c r="G18" i="5"/>
  <c r="F18" i="5"/>
  <c r="E18" i="5"/>
  <c r="D18" i="5"/>
  <c r="C18" i="5"/>
  <c r="L246" i="28"/>
  <c r="K246" i="28"/>
  <c r="J246" i="28"/>
  <c r="I246" i="28"/>
  <c r="H246" i="28"/>
  <c r="G246" i="28"/>
  <c r="F246" i="28"/>
  <c r="L245" i="28"/>
  <c r="K245" i="28"/>
  <c r="J245" i="28"/>
  <c r="I245" i="28"/>
  <c r="H245" i="28"/>
  <c r="G245" i="28"/>
  <c r="F245" i="28"/>
  <c r="L244" i="28"/>
  <c r="K244" i="28"/>
  <c r="J244" i="28"/>
  <c r="I244" i="28"/>
  <c r="H244" i="28"/>
  <c r="G244" i="28"/>
  <c r="F244" i="28"/>
  <c r="L243" i="28"/>
  <c r="K243" i="28"/>
  <c r="J243" i="28"/>
  <c r="I243" i="28"/>
  <c r="H243" i="28"/>
  <c r="G243" i="28"/>
  <c r="F243" i="28"/>
  <c r="L242" i="28"/>
  <c r="K242" i="28"/>
  <c r="J242" i="28"/>
  <c r="I242" i="28"/>
  <c r="H242" i="28"/>
  <c r="G242" i="28"/>
  <c r="F242" i="28"/>
  <c r="H19" i="5"/>
  <c r="G19" i="5"/>
  <c r="F19" i="5"/>
  <c r="E19" i="5"/>
  <c r="D19" i="5"/>
  <c r="C19" i="5"/>
  <c r="L56" i="28"/>
  <c r="K56" i="28"/>
  <c r="J56" i="28"/>
  <c r="I56" i="28"/>
  <c r="H56" i="28"/>
  <c r="G56" i="28"/>
  <c r="F56" i="28"/>
  <c r="L55" i="28"/>
  <c r="K55" i="28"/>
  <c r="J55" i="28"/>
  <c r="I55" i="28"/>
  <c r="H55" i="28"/>
  <c r="G55" i="28"/>
  <c r="F55" i="28"/>
  <c r="L54" i="28"/>
  <c r="K54" i="28"/>
  <c r="J54" i="28"/>
  <c r="I54" i="28"/>
  <c r="H54" i="28"/>
  <c r="G54" i="28"/>
  <c r="F54" i="28"/>
  <c r="L53" i="28"/>
  <c r="K53" i="28"/>
  <c r="J53" i="28"/>
  <c r="I53" i="28"/>
  <c r="H53" i="28"/>
  <c r="G53" i="28"/>
  <c r="F53" i="28"/>
  <c r="L52" i="28"/>
  <c r="K52" i="28"/>
  <c r="J52" i="28"/>
  <c r="I52" i="28"/>
  <c r="H52" i="28"/>
  <c r="G52" i="28"/>
  <c r="F52" i="28"/>
  <c r="L51" i="28"/>
  <c r="K51" i="28"/>
  <c r="J51" i="28"/>
  <c r="I51" i="28"/>
  <c r="H51" i="28"/>
  <c r="G51" i="28"/>
  <c r="F51" i="28"/>
  <c r="L50" i="28"/>
  <c r="K50" i="28"/>
  <c r="J50" i="28"/>
  <c r="I50" i="28"/>
  <c r="H50" i="28"/>
  <c r="G50" i="28"/>
  <c r="F50" i="28"/>
  <c r="L49" i="28"/>
  <c r="K49" i="28"/>
  <c r="J49" i="28"/>
  <c r="I49" i="28"/>
  <c r="H49" i="28"/>
  <c r="G49" i="28"/>
  <c r="F49" i="28"/>
  <c r="L48" i="28"/>
  <c r="K48" i="28"/>
  <c r="J48" i="28"/>
  <c r="I48" i="28"/>
  <c r="H48" i="28"/>
  <c r="G48" i="28"/>
  <c r="F48" i="28"/>
  <c r="L47" i="28"/>
  <c r="K47" i="28"/>
  <c r="J47" i="28"/>
  <c r="I47" i="28"/>
  <c r="H47" i="28"/>
  <c r="G47" i="28"/>
  <c r="F47" i="28"/>
  <c r="H6" i="5"/>
  <c r="G6" i="5"/>
  <c r="F6" i="5"/>
  <c r="E6" i="5"/>
  <c r="D6" i="5"/>
  <c r="C6" i="5"/>
  <c r="AC45" i="28" l="1"/>
  <c r="K16" i="27"/>
  <c r="L16" i="27"/>
  <c r="I16" i="27"/>
  <c r="AE2" i="28"/>
  <c r="AC46" i="28"/>
  <c r="AC44" i="28"/>
  <c r="AB30" i="27"/>
  <c r="G14" i="27"/>
  <c r="W29" i="27"/>
  <c r="G15" i="27"/>
  <c r="V29" i="27"/>
  <c r="U19" i="24"/>
  <c r="U19" i="19"/>
  <c r="T19" i="18"/>
  <c r="T19" i="17"/>
  <c r="T19" i="16"/>
  <c r="T19" i="14"/>
  <c r="T19" i="13"/>
  <c r="AB29" i="27"/>
  <c r="T19" i="12"/>
  <c r="T19" i="11"/>
  <c r="T19" i="10"/>
  <c r="T19" i="9"/>
  <c r="G9" i="27"/>
  <c r="AT14" i="7"/>
  <c r="AU14" i="7" s="1"/>
  <c r="AV14" i="7" s="1"/>
  <c r="AW14" i="7" s="1"/>
  <c r="AX14" i="7" s="1"/>
  <c r="AY14" i="7" s="1"/>
  <c r="AZ14" i="7" s="1"/>
  <c r="BA14" i="7" s="1"/>
  <c r="BB14" i="7" s="1"/>
  <c r="BC14" i="7" s="1"/>
  <c r="BD14" i="7" s="1"/>
  <c r="BE14" i="7" s="1"/>
  <c r="BF14" i="7" s="1"/>
  <c r="BG14" i="7" s="1"/>
  <c r="BH14" i="7" s="1"/>
  <c r="BI14" i="7" s="1"/>
  <c r="AT13" i="7"/>
  <c r="AU13" i="7" s="1"/>
  <c r="AV13" i="7" s="1"/>
  <c r="AW13" i="7" s="1"/>
  <c r="AX13" i="7" s="1"/>
  <c r="AY13" i="7" s="1"/>
  <c r="AZ13" i="7" s="1"/>
  <c r="BA13" i="7" s="1"/>
  <c r="BB13" i="7" s="1"/>
  <c r="BC13" i="7" s="1"/>
  <c r="BD13" i="7" s="1"/>
  <c r="BE13" i="7" s="1"/>
  <c r="BF13" i="7" s="1"/>
  <c r="BG13" i="7" s="1"/>
  <c r="BH13" i="7" s="1"/>
  <c r="BI13" i="7" s="1"/>
  <c r="V30" i="27"/>
  <c r="Z30" i="27"/>
  <c r="F247" i="28"/>
  <c r="F251" i="28"/>
  <c r="G5" i="27"/>
  <c r="X29" i="27"/>
  <c r="X30" i="27"/>
  <c r="AC29" i="27"/>
  <c r="G251" i="28"/>
  <c r="G247" i="28"/>
  <c r="H251" i="28"/>
  <c r="H247" i="28"/>
  <c r="W30" i="27"/>
  <c r="G19" i="27"/>
  <c r="G8" i="27"/>
  <c r="AA29" i="27"/>
  <c r="AC30" i="27"/>
  <c r="I247" i="28"/>
  <c r="I251" i="28"/>
  <c r="AA30" i="27"/>
  <c r="J247" i="28"/>
  <c r="J251" i="28"/>
  <c r="Z29" i="27"/>
  <c r="K247" i="28"/>
  <c r="K251" i="28"/>
  <c r="G6" i="27"/>
  <c r="L251" i="28"/>
  <c r="L247" i="28"/>
  <c r="G4" i="27"/>
  <c r="Y29" i="27"/>
  <c r="G7" i="27"/>
  <c r="Y30" i="27"/>
  <c r="I8" i="5"/>
  <c r="F16" i="27" l="1"/>
  <c r="V31" i="27"/>
  <c r="AB31" i="27"/>
  <c r="W31" i="27"/>
  <c r="V18" i="24"/>
  <c r="V18" i="19"/>
  <c r="P22" i="3" s="1"/>
  <c r="U19" i="18"/>
  <c r="U19" i="17"/>
  <c r="U19" i="16"/>
  <c r="U19" i="14"/>
  <c r="U19" i="13"/>
  <c r="U19" i="12"/>
  <c r="U19" i="11"/>
  <c r="U19" i="10"/>
  <c r="U19" i="9"/>
  <c r="AA31" i="27"/>
  <c r="O22" i="27"/>
  <c r="Z31" i="27"/>
  <c r="Y31" i="27"/>
  <c r="AC31" i="27"/>
  <c r="O8" i="27"/>
  <c r="O14" i="27"/>
  <c r="O19" i="27"/>
  <c r="X31" i="27"/>
  <c r="O11" i="27"/>
  <c r="O5" i="27"/>
  <c r="O7" i="27"/>
  <c r="O13" i="27"/>
  <c r="O4" i="27"/>
  <c r="O10" i="27"/>
  <c r="O12" i="27"/>
  <c r="O6" i="27"/>
  <c r="E251" i="28"/>
  <c r="E236" i="28"/>
  <c r="E221" i="28"/>
  <c r="E206" i="28"/>
  <c r="D206" i="28"/>
  <c r="D205" i="28"/>
  <c r="Q13" i="3" s="1"/>
  <c r="D204" i="28"/>
  <c r="Q5" i="3" s="1"/>
  <c r="D203" i="28"/>
  <c r="Q4" i="3" s="1"/>
  <c r="D202" i="28"/>
  <c r="D201" i="28"/>
  <c r="D200" i="28"/>
  <c r="D199" i="28"/>
  <c r="D198" i="28"/>
  <c r="D197" i="28"/>
  <c r="E191" i="28"/>
  <c r="D191" i="28"/>
  <c r="P14" i="3" s="1"/>
  <c r="D190" i="28"/>
  <c r="P13" i="3" s="1"/>
  <c r="D189" i="28"/>
  <c r="D188" i="28"/>
  <c r="D187" i="28"/>
  <c r="D186" i="28"/>
  <c r="D185" i="28"/>
  <c r="D184" i="28"/>
  <c r="D183" i="28"/>
  <c r="D182" i="28"/>
  <c r="P8" i="3" s="1"/>
  <c r="E176" i="28"/>
  <c r="D176" i="28"/>
  <c r="D175" i="28"/>
  <c r="O13" i="3" s="1"/>
  <c r="D174" i="28"/>
  <c r="O5" i="3" s="1"/>
  <c r="D173" i="28"/>
  <c r="D172" i="28"/>
  <c r="D171" i="28"/>
  <c r="D170" i="28"/>
  <c r="D169" i="28"/>
  <c r="D168" i="28"/>
  <c r="D167" i="28"/>
  <c r="E161" i="28"/>
  <c r="D161" i="28"/>
  <c r="N14" i="3" s="1"/>
  <c r="D160" i="28"/>
  <c r="D159" i="28"/>
  <c r="N4" i="3" s="1"/>
  <c r="D158" i="28"/>
  <c r="N7" i="3" s="1"/>
  <c r="D157" i="28"/>
  <c r="D156" i="28"/>
  <c r="D155" i="28"/>
  <c r="D154" i="28"/>
  <c r="N6" i="3" s="1"/>
  <c r="D153" i="28"/>
  <c r="D152" i="28"/>
  <c r="E146" i="28"/>
  <c r="D146" i="28"/>
  <c r="M14" i="3" s="1"/>
  <c r="D145" i="28"/>
  <c r="M13" i="3" s="1"/>
  <c r="D144" i="28"/>
  <c r="D143" i="28"/>
  <c r="D142" i="28"/>
  <c r="D141" i="28"/>
  <c r="M7" i="3" s="1"/>
  <c r="D140" i="28"/>
  <c r="D139" i="28"/>
  <c r="D138" i="28"/>
  <c r="D137" i="28"/>
  <c r="M8" i="3" s="1"/>
  <c r="E131" i="28"/>
  <c r="D131" i="28"/>
  <c r="L14" i="3" s="1"/>
  <c r="D130" i="28"/>
  <c r="L13" i="3" s="1"/>
  <c r="D129" i="28"/>
  <c r="D128" i="28"/>
  <c r="D127" i="28"/>
  <c r="D126" i="28"/>
  <c r="L6" i="3" s="1"/>
  <c r="D125" i="28"/>
  <c r="D124" i="28"/>
  <c r="D123" i="28"/>
  <c r="D122" i="28"/>
  <c r="E116" i="28"/>
  <c r="D116" i="28"/>
  <c r="K14" i="3" s="1"/>
  <c r="D115" i="28"/>
  <c r="D114" i="28"/>
  <c r="K4" i="3" s="1"/>
  <c r="D113" i="28"/>
  <c r="D112" i="28"/>
  <c r="D111" i="28"/>
  <c r="D110" i="28"/>
  <c r="D109" i="28"/>
  <c r="K6" i="3" s="1"/>
  <c r="D108" i="28"/>
  <c r="D107" i="28"/>
  <c r="K8" i="3" s="1"/>
  <c r="E101" i="28"/>
  <c r="D101" i="28"/>
  <c r="J14" i="3" s="1"/>
  <c r="D100" i="28"/>
  <c r="J13" i="3" s="1"/>
  <c r="D99" i="28"/>
  <c r="D98" i="28"/>
  <c r="D97" i="28"/>
  <c r="D96" i="28"/>
  <c r="J7" i="3" s="1"/>
  <c r="D95" i="28"/>
  <c r="D94" i="28"/>
  <c r="J5" i="3" s="1"/>
  <c r="D93" i="28"/>
  <c r="D92" i="28"/>
  <c r="J8" i="3" s="1"/>
  <c r="E86" i="28"/>
  <c r="D86" i="28"/>
  <c r="D85" i="28"/>
  <c r="I13" i="3" s="1"/>
  <c r="D84" i="28"/>
  <c r="I5" i="3" s="1"/>
  <c r="D83" i="28"/>
  <c r="I4" i="3" s="1"/>
  <c r="D82" i="28"/>
  <c r="D81" i="28"/>
  <c r="D80" i="28"/>
  <c r="D79" i="28"/>
  <c r="D78" i="28"/>
  <c r="D77" i="28"/>
  <c r="E71" i="28"/>
  <c r="D71" i="28"/>
  <c r="H14" i="3" s="1"/>
  <c r="D70" i="28"/>
  <c r="H13" i="3" s="1"/>
  <c r="D69" i="28"/>
  <c r="D68" i="28"/>
  <c r="D67" i="28"/>
  <c r="D66" i="28"/>
  <c r="D65" i="28"/>
  <c r="H3" i="3" s="1"/>
  <c r="D64" i="28"/>
  <c r="D63" i="28"/>
  <c r="H5" i="3" s="1"/>
  <c r="D62" i="28"/>
  <c r="E56" i="28"/>
  <c r="D56" i="28"/>
  <c r="G14" i="3" s="1"/>
  <c r="D55" i="28"/>
  <c r="G13" i="3" s="1"/>
  <c r="D54" i="28"/>
  <c r="D53" i="28"/>
  <c r="D52" i="28"/>
  <c r="D51" i="28"/>
  <c r="G6" i="3" s="1"/>
  <c r="D50" i="28"/>
  <c r="D49" i="28"/>
  <c r="D48" i="28"/>
  <c r="G5" i="3" s="1"/>
  <c r="D47" i="28"/>
  <c r="G7" i="3" s="1"/>
  <c r="L41" i="28"/>
  <c r="K41" i="28"/>
  <c r="J41" i="28"/>
  <c r="I41" i="28"/>
  <c r="H41" i="28"/>
  <c r="G41" i="28"/>
  <c r="F41" i="28"/>
  <c r="E41" i="28"/>
  <c r="D41" i="28"/>
  <c r="L40" i="28"/>
  <c r="K40" i="28"/>
  <c r="J40" i="28"/>
  <c r="I40" i="28"/>
  <c r="H40" i="28"/>
  <c r="G40" i="28"/>
  <c r="F40" i="28"/>
  <c r="D40" i="28"/>
  <c r="F13" i="3" s="1"/>
  <c r="L39" i="28"/>
  <c r="K39" i="28"/>
  <c r="J39" i="28"/>
  <c r="I39" i="28"/>
  <c r="H39" i="28"/>
  <c r="G39" i="28"/>
  <c r="F39" i="28"/>
  <c r="D39" i="28"/>
  <c r="L38" i="28"/>
  <c r="K38" i="28"/>
  <c r="J38" i="28"/>
  <c r="I38" i="28"/>
  <c r="H38" i="28"/>
  <c r="G38" i="28"/>
  <c r="F38" i="28"/>
  <c r="D38" i="28"/>
  <c r="F4" i="3" s="1"/>
  <c r="L37" i="28"/>
  <c r="K37" i="28"/>
  <c r="J37" i="28"/>
  <c r="I37" i="28"/>
  <c r="H37" i="28"/>
  <c r="G37" i="28"/>
  <c r="F37" i="28"/>
  <c r="D37" i="28"/>
  <c r="L36" i="28"/>
  <c r="K36" i="28"/>
  <c r="J36" i="28"/>
  <c r="I36" i="28"/>
  <c r="H36" i="28"/>
  <c r="G36" i="28"/>
  <c r="F36" i="28"/>
  <c r="D36" i="28"/>
  <c r="L35" i="28"/>
  <c r="K35" i="28"/>
  <c r="J35" i="28"/>
  <c r="I35" i="28"/>
  <c r="H35" i="28"/>
  <c r="G35" i="28"/>
  <c r="F35" i="28"/>
  <c r="D35" i="28"/>
  <c r="L34" i="28"/>
  <c r="K34" i="28"/>
  <c r="J34" i="28"/>
  <c r="I34" i="28"/>
  <c r="H34" i="28"/>
  <c r="G34" i="28"/>
  <c r="F34" i="28"/>
  <c r="D34" i="28"/>
  <c r="F6" i="3" s="1"/>
  <c r="L33" i="28"/>
  <c r="K33" i="28"/>
  <c r="J33" i="28"/>
  <c r="I33" i="28"/>
  <c r="H33" i="28"/>
  <c r="G33" i="28"/>
  <c r="F33" i="28"/>
  <c r="D33" i="28"/>
  <c r="L32" i="28"/>
  <c r="K32" i="28"/>
  <c r="J32" i="28"/>
  <c r="I32" i="28"/>
  <c r="H32" i="28"/>
  <c r="G32" i="28"/>
  <c r="F32" i="28"/>
  <c r="D32" i="28"/>
  <c r="F8" i="3" s="1"/>
  <c r="H5" i="5"/>
  <c r="G5" i="5"/>
  <c r="F5" i="5"/>
  <c r="E5" i="5"/>
  <c r="D5" i="5"/>
  <c r="B5" i="5"/>
  <c r="L26" i="28"/>
  <c r="K26" i="28"/>
  <c r="J26" i="28"/>
  <c r="I26" i="28"/>
  <c r="H26" i="28"/>
  <c r="G26" i="28"/>
  <c r="F26" i="28"/>
  <c r="E26" i="28"/>
  <c r="D26" i="28"/>
  <c r="E14" i="3" s="1"/>
  <c r="L25" i="28"/>
  <c r="K25" i="28"/>
  <c r="J25" i="28"/>
  <c r="I25" i="28"/>
  <c r="H25" i="28"/>
  <c r="G25" i="28"/>
  <c r="F25" i="28"/>
  <c r="D25" i="28"/>
  <c r="L24" i="28"/>
  <c r="K24" i="28"/>
  <c r="J24" i="28"/>
  <c r="I24" i="28"/>
  <c r="H24" i="28"/>
  <c r="G24" i="28"/>
  <c r="F24" i="28"/>
  <c r="D24" i="28"/>
  <c r="L23" i="28"/>
  <c r="K23" i="28"/>
  <c r="J23" i="28"/>
  <c r="I23" i="28"/>
  <c r="H23" i="28"/>
  <c r="G23" i="28"/>
  <c r="F23" i="28"/>
  <c r="D23" i="28"/>
  <c r="L22" i="28"/>
  <c r="K22" i="28"/>
  <c r="J22" i="28"/>
  <c r="I22" i="28"/>
  <c r="H22" i="28"/>
  <c r="G22" i="28"/>
  <c r="F22" i="28"/>
  <c r="D22" i="28"/>
  <c r="L21" i="28"/>
  <c r="K21" i="28"/>
  <c r="J21" i="28"/>
  <c r="I21" i="28"/>
  <c r="H21" i="28"/>
  <c r="G21" i="28"/>
  <c r="F21" i="28"/>
  <c r="D21" i="28"/>
  <c r="E4" i="3" s="1"/>
  <c r="L20" i="28"/>
  <c r="K20" i="28"/>
  <c r="J20" i="28"/>
  <c r="I20" i="28"/>
  <c r="H20" i="28"/>
  <c r="G20" i="28"/>
  <c r="F20" i="28"/>
  <c r="D20" i="28"/>
  <c r="L19" i="28"/>
  <c r="K19" i="28"/>
  <c r="J19" i="28"/>
  <c r="I19" i="28"/>
  <c r="H19" i="28"/>
  <c r="G19" i="28"/>
  <c r="F19" i="28"/>
  <c r="D19" i="28"/>
  <c r="L18" i="28"/>
  <c r="K18" i="28"/>
  <c r="J18" i="28"/>
  <c r="I18" i="28"/>
  <c r="H18" i="28"/>
  <c r="G18" i="28"/>
  <c r="F18" i="28"/>
  <c r="D18" i="28"/>
  <c r="L17" i="28"/>
  <c r="K17" i="28"/>
  <c r="J17" i="28"/>
  <c r="I17" i="28"/>
  <c r="H17" i="28"/>
  <c r="G17" i="28"/>
  <c r="F17" i="28"/>
  <c r="D17" i="28"/>
  <c r="E8" i="3" s="1"/>
  <c r="H4" i="5"/>
  <c r="G4" i="5"/>
  <c r="F4" i="5"/>
  <c r="E4" i="5"/>
  <c r="D4" i="5"/>
  <c r="C4" i="5"/>
  <c r="B4" i="5"/>
  <c r="U18" i="7"/>
  <c r="T18" i="7"/>
  <c r="S18" i="7"/>
  <c r="R18" i="7"/>
  <c r="O18" i="7"/>
  <c r="N18" i="7"/>
  <c r="M18" i="7"/>
  <c r="L18" i="7"/>
  <c r="K18" i="7"/>
  <c r="J18" i="7"/>
  <c r="H18" i="7"/>
  <c r="G18" i="7"/>
  <c r="F18" i="7"/>
  <c r="AD17" i="7"/>
  <c r="L11" i="28" s="1"/>
  <c r="AC17" i="7"/>
  <c r="K11" i="28" s="1"/>
  <c r="AB17" i="7"/>
  <c r="J11" i="28" s="1"/>
  <c r="AA17" i="7"/>
  <c r="I11" i="28" s="1"/>
  <c r="Z17" i="7"/>
  <c r="H11" i="28" s="1"/>
  <c r="Y17" i="7"/>
  <c r="G11" i="28" s="1"/>
  <c r="F11" i="28"/>
  <c r="W17" i="7"/>
  <c r="E11" i="28" s="1"/>
  <c r="V17" i="7"/>
  <c r="D11" i="28" s="1"/>
  <c r="AD16" i="7"/>
  <c r="L10" i="28" s="1"/>
  <c r="AC16" i="7"/>
  <c r="K10" i="28" s="1"/>
  <c r="AB16" i="7"/>
  <c r="J10" i="28" s="1"/>
  <c r="AA16" i="7"/>
  <c r="I10" i="28" s="1"/>
  <c r="Z16" i="7"/>
  <c r="H10" i="28" s="1"/>
  <c r="G10" i="28"/>
  <c r="F10" i="28"/>
  <c r="W16" i="7"/>
  <c r="V16" i="7"/>
  <c r="D10" i="28" s="1"/>
  <c r="AD15" i="7"/>
  <c r="L9" i="28" s="1"/>
  <c r="AC15" i="7"/>
  <c r="K9" i="28" s="1"/>
  <c r="AB15" i="7"/>
  <c r="J9" i="28" s="1"/>
  <c r="AA15" i="7"/>
  <c r="I9" i="28" s="1"/>
  <c r="Z15" i="7"/>
  <c r="H9" i="28" s="1"/>
  <c r="G9" i="28"/>
  <c r="F9" i="28"/>
  <c r="W15" i="7"/>
  <c r="V15" i="7"/>
  <c r="D9" i="28" s="1"/>
  <c r="AD14" i="7"/>
  <c r="L8" i="28" s="1"/>
  <c r="AC14" i="7"/>
  <c r="K8" i="28" s="1"/>
  <c r="AB14" i="7"/>
  <c r="J8" i="28" s="1"/>
  <c r="AA14" i="7"/>
  <c r="I8" i="28" s="1"/>
  <c r="Z14" i="7"/>
  <c r="H8" i="28" s="1"/>
  <c r="G8" i="28"/>
  <c r="F8" i="28"/>
  <c r="W14" i="7"/>
  <c r="V14" i="7"/>
  <c r="D8" i="28" s="1"/>
  <c r="AD13" i="7"/>
  <c r="L7" i="28" s="1"/>
  <c r="AC13" i="7"/>
  <c r="K7" i="28" s="1"/>
  <c r="AB13" i="7"/>
  <c r="J7" i="28" s="1"/>
  <c r="AA13" i="7"/>
  <c r="I7" i="28" s="1"/>
  <c r="Z13" i="7"/>
  <c r="H7" i="28" s="1"/>
  <c r="G7" i="28"/>
  <c r="F7" i="28"/>
  <c r="W13" i="7"/>
  <c r="V13" i="7"/>
  <c r="D7" i="28" s="1"/>
  <c r="AD8" i="7"/>
  <c r="L6" i="28" s="1"/>
  <c r="AC8" i="7"/>
  <c r="K6" i="28" s="1"/>
  <c r="AB8" i="7"/>
  <c r="J6" i="28" s="1"/>
  <c r="AA8" i="7"/>
  <c r="I6" i="28" s="1"/>
  <c r="Z8" i="7"/>
  <c r="H6" i="28" s="1"/>
  <c r="Y8" i="7"/>
  <c r="G6" i="28" s="1"/>
  <c r="F6" i="28"/>
  <c r="W8" i="7"/>
  <c r="V8" i="7"/>
  <c r="AD7" i="7"/>
  <c r="L5" i="28" s="1"/>
  <c r="AC7" i="7"/>
  <c r="K5" i="28" s="1"/>
  <c r="AB7" i="7"/>
  <c r="J5" i="28" s="1"/>
  <c r="AA7" i="7"/>
  <c r="I5" i="28" s="1"/>
  <c r="Z7" i="7"/>
  <c r="H5" i="28" s="1"/>
  <c r="Y7" i="7"/>
  <c r="G5" i="28" s="1"/>
  <c r="F5" i="28"/>
  <c r="W7" i="7"/>
  <c r="V7" i="7"/>
  <c r="AD6" i="7"/>
  <c r="L4" i="28" s="1"/>
  <c r="AC6" i="7"/>
  <c r="K4" i="28" s="1"/>
  <c r="AB6" i="7"/>
  <c r="J4" i="28" s="1"/>
  <c r="AA6" i="7"/>
  <c r="I4" i="28" s="1"/>
  <c r="Z6" i="7"/>
  <c r="H4" i="28" s="1"/>
  <c r="G4" i="28"/>
  <c r="F4" i="28"/>
  <c r="W6" i="7"/>
  <c r="V6" i="7"/>
  <c r="AD5" i="7"/>
  <c r="L3" i="28" s="1"/>
  <c r="AC5" i="7"/>
  <c r="K3" i="28" s="1"/>
  <c r="AB5" i="7"/>
  <c r="J3" i="28" s="1"/>
  <c r="AA5" i="7"/>
  <c r="I3" i="28" s="1"/>
  <c r="Z5" i="7"/>
  <c r="H3" i="28" s="1"/>
  <c r="G3" i="28"/>
  <c r="F3" i="28"/>
  <c r="W5" i="7"/>
  <c r="V5" i="7"/>
  <c r="AD4" i="7"/>
  <c r="L2" i="28" s="1"/>
  <c r="AC4" i="7"/>
  <c r="K2" i="28" s="1"/>
  <c r="AB4" i="7"/>
  <c r="J2" i="28" s="1"/>
  <c r="AA4" i="7"/>
  <c r="I2" i="28" s="1"/>
  <c r="Z4" i="7"/>
  <c r="H2" i="28" s="1"/>
  <c r="G2" i="28"/>
  <c r="D8" i="6" s="1"/>
  <c r="W4" i="7"/>
  <c r="V4" i="7"/>
  <c r="H3" i="5"/>
  <c r="G3" i="5"/>
  <c r="F3" i="5"/>
  <c r="E3" i="5"/>
  <c r="D3" i="5"/>
  <c r="C3" i="5"/>
  <c r="B3" i="5"/>
  <c r="W1" i="7"/>
  <c r="T1" i="7"/>
  <c r="P1" i="7"/>
  <c r="L1" i="7"/>
  <c r="I1" i="7"/>
  <c r="F1" i="7"/>
  <c r="B1" i="7"/>
  <c r="B19" i="5"/>
  <c r="I19" i="5" s="1"/>
  <c r="B18" i="5"/>
  <c r="B17" i="5"/>
  <c r="B16" i="5"/>
  <c r="B15" i="5"/>
  <c r="B14" i="5"/>
  <c r="B13" i="5"/>
  <c r="B12" i="5"/>
  <c r="I12" i="5" s="1"/>
  <c r="B11" i="5"/>
  <c r="I11" i="5" s="1"/>
  <c r="B10" i="5"/>
  <c r="B9" i="5"/>
  <c r="H7" i="5"/>
  <c r="G7" i="5"/>
  <c r="F7" i="5"/>
  <c r="E7" i="5"/>
  <c r="D7" i="5"/>
  <c r="C7" i="5"/>
  <c r="B7" i="5"/>
  <c r="B6" i="5"/>
  <c r="I6" i="5" s="1"/>
  <c r="C5" i="5"/>
  <c r="O4" i="3" l="1"/>
  <c r="P5" i="3"/>
  <c r="E6" i="3"/>
  <c r="M4" i="3"/>
  <c r="D13" i="6"/>
  <c r="F5" i="3"/>
  <c r="L5" i="3"/>
  <c r="O6" i="3"/>
  <c r="O14" i="3"/>
  <c r="H13" i="6"/>
  <c r="AA14" i="27"/>
  <c r="AW14" i="27" s="1"/>
  <c r="G14" i="6"/>
  <c r="Z15" i="27"/>
  <c r="AV15" i="27" s="1"/>
  <c r="D13" i="3"/>
  <c r="C14" i="27"/>
  <c r="I13" i="6"/>
  <c r="AB14" i="27"/>
  <c r="AX14" i="27" s="1"/>
  <c r="H14" i="6"/>
  <c r="AA15" i="27"/>
  <c r="AW15" i="27" s="1"/>
  <c r="K7" i="3"/>
  <c r="D14" i="3"/>
  <c r="C15" i="27"/>
  <c r="I14" i="6"/>
  <c r="AB15" i="27"/>
  <c r="AX15" i="27" s="1"/>
  <c r="J6" i="3"/>
  <c r="K5" i="3"/>
  <c r="K13" i="3"/>
  <c r="M5" i="3"/>
  <c r="C14" i="6"/>
  <c r="V15" i="27"/>
  <c r="M6" i="3"/>
  <c r="N5" i="3"/>
  <c r="N13" i="3"/>
  <c r="C13" i="6"/>
  <c r="V14" i="27"/>
  <c r="Q8" i="3"/>
  <c r="Q7" i="3"/>
  <c r="E13" i="6"/>
  <c r="D14" i="6"/>
  <c r="F7" i="3"/>
  <c r="F14" i="3"/>
  <c r="H7" i="3"/>
  <c r="I6" i="3"/>
  <c r="I14" i="3"/>
  <c r="L8" i="3"/>
  <c r="L7" i="3"/>
  <c r="P7" i="3"/>
  <c r="Q6" i="3"/>
  <c r="Q14" i="3"/>
  <c r="I8" i="3"/>
  <c r="I7" i="3"/>
  <c r="F13" i="6"/>
  <c r="Y14" i="27"/>
  <c r="AU14" i="27" s="1"/>
  <c r="E14" i="6"/>
  <c r="G13" i="6"/>
  <c r="Z14" i="27"/>
  <c r="AV14" i="27" s="1"/>
  <c r="F14" i="6"/>
  <c r="Y15" i="27"/>
  <c r="AU15" i="27" s="1"/>
  <c r="E7" i="3"/>
  <c r="E13" i="3"/>
  <c r="B13" i="3" s="1"/>
  <c r="L4" i="3"/>
  <c r="O8" i="3"/>
  <c r="O7" i="3"/>
  <c r="V27" i="24"/>
  <c r="P4" i="3"/>
  <c r="P6" i="3"/>
  <c r="V27" i="19"/>
  <c r="P29" i="3" s="1"/>
  <c r="P38" i="3" s="1"/>
  <c r="V18" i="18"/>
  <c r="O22" i="3" s="1"/>
  <c r="N8" i="3"/>
  <c r="V18" i="17"/>
  <c r="N25" i="3" s="1"/>
  <c r="V18" i="16"/>
  <c r="M22" i="3" s="1"/>
  <c r="V18" i="14"/>
  <c r="K22" i="3" s="1"/>
  <c r="J4" i="3"/>
  <c r="V18" i="13"/>
  <c r="J28" i="3" s="1"/>
  <c r="V18" i="12"/>
  <c r="I22" i="3" s="1"/>
  <c r="H6" i="3"/>
  <c r="H8" i="3"/>
  <c r="V18" i="11"/>
  <c r="H26" i="3" s="1"/>
  <c r="V18" i="10"/>
  <c r="G25" i="3" s="1"/>
  <c r="G4" i="3"/>
  <c r="V18" i="9"/>
  <c r="F24" i="3" s="1"/>
  <c r="E8" i="6"/>
  <c r="D6" i="6"/>
  <c r="C8" i="6"/>
  <c r="V9" i="27"/>
  <c r="AR9" i="27" s="1"/>
  <c r="E6" i="6"/>
  <c r="E5" i="3"/>
  <c r="BS13" i="7"/>
  <c r="BT13" i="7"/>
  <c r="BU13" i="7"/>
  <c r="BW13" i="7"/>
  <c r="BO13" i="7"/>
  <c r="BP13" i="7"/>
  <c r="BX13" i="7"/>
  <c r="BQ13" i="7"/>
  <c r="BY13" i="7"/>
  <c r="BR13" i="7"/>
  <c r="BV13" i="7"/>
  <c r="D4" i="28"/>
  <c r="CE6" i="7"/>
  <c r="BQ14" i="7"/>
  <c r="BY14" i="7"/>
  <c r="BT14" i="7"/>
  <c r="BR14" i="7"/>
  <c r="BS14" i="7"/>
  <c r="BU14" i="7"/>
  <c r="BV14" i="7"/>
  <c r="BW14" i="7"/>
  <c r="BP14" i="7"/>
  <c r="BX14" i="7"/>
  <c r="BO14" i="7"/>
  <c r="BO6" i="7"/>
  <c r="BW6" i="7"/>
  <c r="BT6" i="7"/>
  <c r="BV6" i="7"/>
  <c r="BR6" i="7"/>
  <c r="BX6" i="7"/>
  <c r="BY6" i="7"/>
  <c r="BS6" i="7"/>
  <c r="BP6" i="7"/>
  <c r="BQ6" i="7"/>
  <c r="BU6" i="7"/>
  <c r="AJ13" i="7"/>
  <c r="AJ14" i="7"/>
  <c r="V8" i="28" s="1"/>
  <c r="D6" i="28"/>
  <c r="D4" i="3" s="1"/>
  <c r="CE8" i="7"/>
  <c r="BO8" i="7"/>
  <c r="BX8" i="7"/>
  <c r="BV8" i="7"/>
  <c r="BU8" i="7"/>
  <c r="BQ8" i="7"/>
  <c r="BR8" i="7"/>
  <c r="BS8" i="7"/>
  <c r="BT8" i="7"/>
  <c r="BW8" i="7"/>
  <c r="BY8" i="7"/>
  <c r="BP8" i="7"/>
  <c r="BO7" i="7"/>
  <c r="BR7" i="7"/>
  <c r="BU7" i="7"/>
  <c r="BV7" i="7"/>
  <c r="BX7" i="7"/>
  <c r="BY7" i="7"/>
  <c r="BW7" i="7"/>
  <c r="BT7" i="7"/>
  <c r="BQ7" i="7"/>
  <c r="BS7" i="7"/>
  <c r="BP7" i="7"/>
  <c r="D5" i="28"/>
  <c r="D3" i="3" s="1"/>
  <c r="CE7" i="7"/>
  <c r="D3" i="28"/>
  <c r="D5" i="3" s="1"/>
  <c r="CE5" i="7"/>
  <c r="BO5" i="7"/>
  <c r="BP5" i="7"/>
  <c r="BX5" i="7"/>
  <c r="BU5" i="7"/>
  <c r="BW5" i="7"/>
  <c r="BS5" i="7"/>
  <c r="BR5" i="7"/>
  <c r="BQ5" i="7"/>
  <c r="BY5" i="7"/>
  <c r="BT5" i="7"/>
  <c r="BV5" i="7"/>
  <c r="D2" i="28"/>
  <c r="D7" i="3" s="1"/>
  <c r="CE4" i="7"/>
  <c r="BR4" i="7"/>
  <c r="BQ4" i="7"/>
  <c r="BY4" i="7"/>
  <c r="BS4" i="7"/>
  <c r="BT4" i="7"/>
  <c r="BU4" i="7"/>
  <c r="BV4" i="7"/>
  <c r="BW4" i="7"/>
  <c r="BP4" i="7"/>
  <c r="BX4" i="7"/>
  <c r="BO4" i="7"/>
  <c r="G8" i="6"/>
  <c r="Z9" i="27"/>
  <c r="AV9" i="27" s="1"/>
  <c r="I8" i="6"/>
  <c r="AB9" i="27"/>
  <c r="AX9" i="27" s="1"/>
  <c r="D8" i="3"/>
  <c r="Y9" i="27"/>
  <c r="AU9" i="27" s="1"/>
  <c r="F8" i="6"/>
  <c r="H8" i="6"/>
  <c r="AA9" i="27"/>
  <c r="AW9" i="27" s="1"/>
  <c r="E4" i="6"/>
  <c r="D5" i="6"/>
  <c r="E7" i="6"/>
  <c r="D7" i="6"/>
  <c r="E5" i="6"/>
  <c r="E122" i="28"/>
  <c r="E126" i="28"/>
  <c r="E130" i="28"/>
  <c r="E153" i="28"/>
  <c r="E157" i="28"/>
  <c r="E184" i="28"/>
  <c r="E188" i="28"/>
  <c r="E215" i="28"/>
  <c r="E217" i="28"/>
  <c r="W217" i="28"/>
  <c r="D229" i="28"/>
  <c r="S6" i="3" s="1"/>
  <c r="AB229" i="28"/>
  <c r="V229" i="28"/>
  <c r="D235" i="28"/>
  <c r="AB235" i="28"/>
  <c r="V235" i="28"/>
  <c r="E242" i="28"/>
  <c r="W242" i="28"/>
  <c r="E246" i="28"/>
  <c r="E248" i="28"/>
  <c r="W248" i="28"/>
  <c r="E64" i="28"/>
  <c r="E68" i="28"/>
  <c r="E107" i="28"/>
  <c r="E111" i="28"/>
  <c r="E115" i="28"/>
  <c r="E138" i="28"/>
  <c r="E142" i="28"/>
  <c r="E169" i="28"/>
  <c r="E173" i="28"/>
  <c r="E200" i="28"/>
  <c r="E204" i="28"/>
  <c r="D212" i="28"/>
  <c r="R8" i="3" s="1"/>
  <c r="AB212" i="28"/>
  <c r="V212" i="28"/>
  <c r="D216" i="28"/>
  <c r="R4" i="3" s="1"/>
  <c r="AB216" i="28"/>
  <c r="V216" i="28"/>
  <c r="D218" i="28"/>
  <c r="AB218" i="28"/>
  <c r="V218" i="28"/>
  <c r="E229" i="28"/>
  <c r="E235" i="28"/>
  <c r="D243" i="28"/>
  <c r="T5" i="3" s="1"/>
  <c r="AB243" i="28"/>
  <c r="V243" i="28"/>
  <c r="D249" i="28"/>
  <c r="AB249" i="28"/>
  <c r="V249" i="28"/>
  <c r="E77" i="28"/>
  <c r="E81" i="28"/>
  <c r="E85" i="28"/>
  <c r="C6" i="6"/>
  <c r="V7" i="27"/>
  <c r="E5" i="28"/>
  <c r="I4" i="6"/>
  <c r="AB5" i="27"/>
  <c r="AX5" i="27" s="1"/>
  <c r="E24" i="28"/>
  <c r="G7" i="6"/>
  <c r="Z8" i="27"/>
  <c r="AV8" i="27" s="1"/>
  <c r="F5" i="6"/>
  <c r="Y6" i="27"/>
  <c r="AU6" i="27" s="1"/>
  <c r="D3" i="6"/>
  <c r="W4" i="27"/>
  <c r="C4" i="6"/>
  <c r="V5" i="27"/>
  <c r="E7" i="28"/>
  <c r="E18" i="28"/>
  <c r="C7" i="6"/>
  <c r="V8" i="27"/>
  <c r="E38" i="28"/>
  <c r="I7" i="6"/>
  <c r="AB8" i="27"/>
  <c r="AX8" i="27" s="1"/>
  <c r="H5" i="6"/>
  <c r="AA6" i="27"/>
  <c r="AW6" i="27" s="1"/>
  <c r="G6" i="6"/>
  <c r="Z7" i="27"/>
  <c r="AV7" i="27" s="1"/>
  <c r="F3" i="6"/>
  <c r="Y4" i="27"/>
  <c r="E9" i="28"/>
  <c r="E20" i="28"/>
  <c r="E32" i="28"/>
  <c r="E40" i="28"/>
  <c r="E95" i="28"/>
  <c r="E99" i="28"/>
  <c r="I5" i="6"/>
  <c r="AB6" i="27"/>
  <c r="AX6" i="27" s="1"/>
  <c r="H6" i="6"/>
  <c r="AA7" i="27"/>
  <c r="AW7" i="27" s="1"/>
  <c r="G3" i="6"/>
  <c r="Z4" i="27"/>
  <c r="F4" i="6"/>
  <c r="Y5" i="27"/>
  <c r="AU5" i="27" s="1"/>
  <c r="E10" i="28"/>
  <c r="E21" i="28"/>
  <c r="E3" i="3"/>
  <c r="W27" i="27"/>
  <c r="E33" i="28"/>
  <c r="E49" i="28"/>
  <c r="E53" i="28"/>
  <c r="E80" i="28"/>
  <c r="E84" i="28"/>
  <c r="J3" i="3"/>
  <c r="AB27" i="27"/>
  <c r="E2" i="28"/>
  <c r="E3" i="28"/>
  <c r="D6" i="3"/>
  <c r="I6" i="6"/>
  <c r="AB7" i="27"/>
  <c r="AX7" i="27" s="1"/>
  <c r="H3" i="6"/>
  <c r="AA4" i="27"/>
  <c r="G4" i="6"/>
  <c r="Z5" i="27"/>
  <c r="AV5" i="27" s="1"/>
  <c r="E22" i="28"/>
  <c r="E34" i="28"/>
  <c r="E65" i="28"/>
  <c r="E69" i="28"/>
  <c r="E92" i="28"/>
  <c r="E96" i="28"/>
  <c r="E100" i="28"/>
  <c r="K3" i="3"/>
  <c r="AC27" i="27"/>
  <c r="E123" i="28"/>
  <c r="E127" i="28"/>
  <c r="E154" i="28"/>
  <c r="E158" i="28"/>
  <c r="E185" i="28"/>
  <c r="E189" i="28"/>
  <c r="E212" i="28"/>
  <c r="W212" i="28"/>
  <c r="E216" i="28"/>
  <c r="E218" i="28"/>
  <c r="W218" i="28"/>
  <c r="D230" i="28"/>
  <c r="AB230" i="28"/>
  <c r="V230" i="28"/>
  <c r="D232" i="28"/>
  <c r="AB232" i="28"/>
  <c r="V232" i="28"/>
  <c r="D236" i="28"/>
  <c r="AB236" i="28"/>
  <c r="V236" i="28"/>
  <c r="E243" i="28"/>
  <c r="W243" i="28"/>
  <c r="E249" i="28"/>
  <c r="E108" i="28"/>
  <c r="E112" i="28"/>
  <c r="E139" i="28"/>
  <c r="E143" i="28"/>
  <c r="E170" i="28"/>
  <c r="E174" i="28"/>
  <c r="P3" i="3"/>
  <c r="AH27" i="27"/>
  <c r="E197" i="28"/>
  <c r="E201" i="28"/>
  <c r="E205" i="28"/>
  <c r="D213" i="28"/>
  <c r="R5" i="3" s="1"/>
  <c r="AB213" i="28"/>
  <c r="V213" i="28"/>
  <c r="D219" i="28"/>
  <c r="AB219" i="28"/>
  <c r="V219" i="28"/>
  <c r="E230" i="28"/>
  <c r="E232" i="28"/>
  <c r="W232" i="28"/>
  <c r="D244" i="28"/>
  <c r="T6" i="3" s="1"/>
  <c r="AB244" i="28"/>
  <c r="V244" i="28"/>
  <c r="D250" i="28"/>
  <c r="AB250" i="28"/>
  <c r="V250" i="28"/>
  <c r="E35" i="28"/>
  <c r="G8" i="3"/>
  <c r="E62" i="28"/>
  <c r="E66" i="28"/>
  <c r="E70" i="28"/>
  <c r="I3" i="3"/>
  <c r="AA27" i="27"/>
  <c r="E93" i="28"/>
  <c r="E97" i="28"/>
  <c r="E124" i="28"/>
  <c r="E128" i="28"/>
  <c r="E155" i="28"/>
  <c r="E159" i="28"/>
  <c r="E182" i="28"/>
  <c r="E186" i="28"/>
  <c r="E190" i="28"/>
  <c r="Q3" i="3"/>
  <c r="AI27" i="27"/>
  <c r="E213" i="28"/>
  <c r="W213" i="28"/>
  <c r="E219" i="28"/>
  <c r="D227" i="28"/>
  <c r="S8" i="3" s="1"/>
  <c r="AB227" i="28"/>
  <c r="V227" i="28"/>
  <c r="D231" i="28"/>
  <c r="S4" i="3" s="1"/>
  <c r="AB231" i="28"/>
  <c r="V231" i="28"/>
  <c r="D233" i="28"/>
  <c r="AB233" i="28"/>
  <c r="V233" i="28"/>
  <c r="E244" i="28"/>
  <c r="E250" i="28"/>
  <c r="E36" i="28"/>
  <c r="G3" i="3"/>
  <c r="Y27" i="27"/>
  <c r="F7" i="6"/>
  <c r="Y8" i="27"/>
  <c r="AU8" i="27" s="1"/>
  <c r="C3" i="6"/>
  <c r="V4" i="27"/>
  <c r="E6" i="28"/>
  <c r="E17" i="28"/>
  <c r="E25" i="28"/>
  <c r="E37" i="28"/>
  <c r="E47" i="28"/>
  <c r="E51" i="28"/>
  <c r="E55" i="28"/>
  <c r="E78" i="28"/>
  <c r="E82" i="28"/>
  <c r="E109" i="28"/>
  <c r="E113" i="28"/>
  <c r="E140" i="28"/>
  <c r="E144" i="28"/>
  <c r="E167" i="28"/>
  <c r="E171" i="28"/>
  <c r="E175" i="28"/>
  <c r="E198" i="28"/>
  <c r="E202" i="28"/>
  <c r="D214" i="28"/>
  <c r="R6" i="3" s="1"/>
  <c r="AB214" i="28"/>
  <c r="V214" i="28"/>
  <c r="D220" i="28"/>
  <c r="AB220" i="28"/>
  <c r="V220" i="28"/>
  <c r="E227" i="28"/>
  <c r="E231" i="28"/>
  <c r="E233" i="28"/>
  <c r="D245" i="28"/>
  <c r="AB245" i="28"/>
  <c r="V245" i="28"/>
  <c r="D247" i="28"/>
  <c r="AB247" i="28"/>
  <c r="V247" i="28"/>
  <c r="D251" i="28"/>
  <c r="AB251" i="28"/>
  <c r="V251" i="28"/>
  <c r="C5" i="6"/>
  <c r="V6" i="27"/>
  <c r="E4" i="28"/>
  <c r="I3" i="6"/>
  <c r="AB4" i="27"/>
  <c r="H4" i="6"/>
  <c r="AA5" i="27"/>
  <c r="AW5" i="27" s="1"/>
  <c r="E23" i="28"/>
  <c r="E50" i="28"/>
  <c r="E54" i="28"/>
  <c r="E63" i="28"/>
  <c r="E67" i="28"/>
  <c r="E125" i="28"/>
  <c r="E129" i="28"/>
  <c r="M3" i="3"/>
  <c r="AE27" i="27"/>
  <c r="E152" i="28"/>
  <c r="E156" i="28"/>
  <c r="E160" i="28"/>
  <c r="O3" i="3"/>
  <c r="AG27" i="27"/>
  <c r="E183" i="28"/>
  <c r="E187" i="28"/>
  <c r="E214" i="28"/>
  <c r="E220" i="28"/>
  <c r="D228" i="28"/>
  <c r="S5" i="3" s="1"/>
  <c r="AB228" i="28"/>
  <c r="V228" i="28"/>
  <c r="D234" i="28"/>
  <c r="AB234" i="28"/>
  <c r="V234" i="28"/>
  <c r="E245" i="28"/>
  <c r="E247" i="28"/>
  <c r="W247" i="28"/>
  <c r="E94" i="28"/>
  <c r="E98" i="28"/>
  <c r="H7" i="6"/>
  <c r="AA8" i="27"/>
  <c r="AW8" i="27" s="1"/>
  <c r="G5" i="6"/>
  <c r="Z6" i="27"/>
  <c r="AV6" i="27" s="1"/>
  <c r="F6" i="6"/>
  <c r="Y7" i="27"/>
  <c r="AU7" i="27" s="1"/>
  <c r="E3" i="6"/>
  <c r="X4" i="27"/>
  <c r="D4" i="6"/>
  <c r="E8" i="28"/>
  <c r="E19" i="28"/>
  <c r="E39" i="28"/>
  <c r="F3" i="3"/>
  <c r="X27" i="27"/>
  <c r="E48" i="28"/>
  <c r="E52" i="28"/>
  <c r="H4" i="3"/>
  <c r="Z27" i="27"/>
  <c r="E79" i="28"/>
  <c r="E83" i="28"/>
  <c r="E110" i="28"/>
  <c r="E114" i="28"/>
  <c r="L3" i="3"/>
  <c r="AD27" i="27"/>
  <c r="E137" i="28"/>
  <c r="E141" i="28"/>
  <c r="E145" i="28"/>
  <c r="N3" i="3"/>
  <c r="AF27" i="27"/>
  <c r="E168" i="28"/>
  <c r="E172" i="28"/>
  <c r="E199" i="28"/>
  <c r="E203" i="28"/>
  <c r="D215" i="28"/>
  <c r="AB215" i="28"/>
  <c r="V215" i="28"/>
  <c r="AJ32" i="27" s="1"/>
  <c r="D217" i="28"/>
  <c r="AB217" i="28"/>
  <c r="V217" i="28"/>
  <c r="D221" i="28"/>
  <c r="AB221" i="28"/>
  <c r="V221" i="28"/>
  <c r="E228" i="28"/>
  <c r="W228" i="28"/>
  <c r="E234" i="28"/>
  <c r="D242" i="28"/>
  <c r="T8" i="3" s="1"/>
  <c r="AB242" i="28"/>
  <c r="V242" i="28"/>
  <c r="AC242" i="28" s="1"/>
  <c r="D246" i="28"/>
  <c r="T4" i="3" s="1"/>
  <c r="AB246" i="28"/>
  <c r="V246" i="28"/>
  <c r="D248" i="28"/>
  <c r="AB248" i="28"/>
  <c r="V248" i="28"/>
  <c r="C11" i="3"/>
  <c r="B12" i="3"/>
  <c r="C12" i="3"/>
  <c r="C14" i="3"/>
  <c r="C13" i="3"/>
  <c r="C17" i="3"/>
  <c r="B17" i="3"/>
  <c r="B16" i="3"/>
  <c r="C16" i="3"/>
  <c r="B15" i="3"/>
  <c r="C15" i="3"/>
  <c r="AP6" i="7"/>
  <c r="AB4" i="28" s="1"/>
  <c r="AJ6" i="7"/>
  <c r="V4" i="28" s="1"/>
  <c r="AB18" i="28"/>
  <c r="V18" i="28"/>
  <c r="AB26" i="28"/>
  <c r="V26" i="28"/>
  <c r="AB33" i="28"/>
  <c r="V33" i="28"/>
  <c r="AB41" i="28"/>
  <c r="V41" i="28"/>
  <c r="AB139" i="28"/>
  <c r="V139" i="28"/>
  <c r="AB143" i="28"/>
  <c r="V143" i="28"/>
  <c r="AB152" i="28"/>
  <c r="V152" i="28"/>
  <c r="AB156" i="28"/>
  <c r="V156" i="28"/>
  <c r="AB160" i="28"/>
  <c r="V160" i="28"/>
  <c r="AB169" i="28"/>
  <c r="V169" i="28"/>
  <c r="AB173" i="28"/>
  <c r="V173" i="28"/>
  <c r="AB182" i="28"/>
  <c r="V182" i="28"/>
  <c r="AB186" i="28"/>
  <c r="V186" i="28"/>
  <c r="AB190" i="28"/>
  <c r="V190" i="28"/>
  <c r="AB199" i="28"/>
  <c r="V199" i="28"/>
  <c r="AB203" i="28"/>
  <c r="V203" i="28"/>
  <c r="AP7" i="7"/>
  <c r="AB5" i="28" s="1"/>
  <c r="AJ7" i="7"/>
  <c r="V5" i="28" s="1"/>
  <c r="AB19" i="28"/>
  <c r="V19" i="28"/>
  <c r="AB34" i="28"/>
  <c r="V34" i="28"/>
  <c r="AB47" i="28"/>
  <c r="V47" i="28"/>
  <c r="AB51" i="28"/>
  <c r="V51" i="28"/>
  <c r="AB55" i="28"/>
  <c r="V55" i="28"/>
  <c r="AB64" i="28"/>
  <c r="V64" i="28"/>
  <c r="AB68" i="28"/>
  <c r="V68" i="28"/>
  <c r="AB77" i="28"/>
  <c r="V77" i="28"/>
  <c r="AB81" i="28"/>
  <c r="V81" i="28"/>
  <c r="AB85" i="28"/>
  <c r="V85" i="28"/>
  <c r="AB94" i="28"/>
  <c r="V94" i="28"/>
  <c r="AB98" i="28"/>
  <c r="V98" i="28"/>
  <c r="AB107" i="28"/>
  <c r="V107" i="28"/>
  <c r="AB111" i="28"/>
  <c r="V111" i="28"/>
  <c r="AB115" i="28"/>
  <c r="V115" i="28"/>
  <c r="AB124" i="28"/>
  <c r="V124" i="28"/>
  <c r="AB128" i="28"/>
  <c r="V128" i="28"/>
  <c r="AP8" i="7"/>
  <c r="AB6" i="28" s="1"/>
  <c r="AJ8" i="7"/>
  <c r="V6" i="28" s="1"/>
  <c r="AB20" i="28"/>
  <c r="V20" i="28"/>
  <c r="AB35" i="28"/>
  <c r="V35" i="28"/>
  <c r="AB140" i="28"/>
  <c r="V140" i="28"/>
  <c r="AB144" i="28"/>
  <c r="V144" i="28"/>
  <c r="AB153" i="28"/>
  <c r="V153" i="28"/>
  <c r="AB157" i="28"/>
  <c r="V157" i="28"/>
  <c r="AB161" i="28"/>
  <c r="V161" i="28"/>
  <c r="AB170" i="28"/>
  <c r="V170" i="28"/>
  <c r="AB174" i="28"/>
  <c r="V174" i="28"/>
  <c r="AB183" i="28"/>
  <c r="V183" i="28"/>
  <c r="AB187" i="28"/>
  <c r="V187" i="28"/>
  <c r="AB191" i="28"/>
  <c r="V191" i="28"/>
  <c r="AB200" i="28"/>
  <c r="V200" i="28"/>
  <c r="AB204" i="28"/>
  <c r="V204" i="28"/>
  <c r="AB21" i="28"/>
  <c r="V21" i="28"/>
  <c r="AB36" i="28"/>
  <c r="V36" i="28"/>
  <c r="AB48" i="28"/>
  <c r="V48" i="28"/>
  <c r="AB52" i="28"/>
  <c r="V52" i="28"/>
  <c r="AB56" i="28"/>
  <c r="V56" i="28"/>
  <c r="AB65" i="28"/>
  <c r="V65" i="28"/>
  <c r="AB69" i="28"/>
  <c r="V69" i="28"/>
  <c r="AB78" i="28"/>
  <c r="V78" i="28"/>
  <c r="AB82" i="28"/>
  <c r="V82" i="28"/>
  <c r="AB86" i="28"/>
  <c r="V86" i="28"/>
  <c r="AB95" i="28"/>
  <c r="V95" i="28"/>
  <c r="AB99" i="28"/>
  <c r="V99" i="28"/>
  <c r="AB108" i="28"/>
  <c r="V108" i="28"/>
  <c r="AB112" i="28"/>
  <c r="V112" i="28"/>
  <c r="AB116" i="28"/>
  <c r="V116" i="28"/>
  <c r="AB125" i="28"/>
  <c r="V125" i="28"/>
  <c r="AB129" i="28"/>
  <c r="V129" i="28"/>
  <c r="AP14" i="7"/>
  <c r="AB8" i="28" s="1"/>
  <c r="AB22" i="28"/>
  <c r="V22" i="28"/>
  <c r="AB37" i="28"/>
  <c r="V37" i="28"/>
  <c r="AB137" i="28"/>
  <c r="V137" i="28"/>
  <c r="AB141" i="28"/>
  <c r="V141" i="28"/>
  <c r="AB145" i="28"/>
  <c r="V145" i="28"/>
  <c r="AB154" i="28"/>
  <c r="V154" i="28"/>
  <c r="AB158" i="28"/>
  <c r="V158" i="28"/>
  <c r="W158" i="28"/>
  <c r="AB167" i="28"/>
  <c r="V167" i="28"/>
  <c r="AB171" i="28"/>
  <c r="V171" i="28"/>
  <c r="AB175" i="28"/>
  <c r="V175" i="28"/>
  <c r="AB184" i="28"/>
  <c r="V184" i="28"/>
  <c r="AB188" i="28"/>
  <c r="V188" i="28"/>
  <c r="AB197" i="28"/>
  <c r="V197" i="28"/>
  <c r="AB201" i="28"/>
  <c r="V201" i="28"/>
  <c r="AB205" i="28"/>
  <c r="V205" i="28"/>
  <c r="AP15" i="7"/>
  <c r="AB9" i="28" s="1"/>
  <c r="AJ15" i="7"/>
  <c r="V9" i="28" s="1"/>
  <c r="AB23" i="28"/>
  <c r="V23" i="28"/>
  <c r="AB49" i="28"/>
  <c r="V49" i="28"/>
  <c r="AB53" i="28"/>
  <c r="V53" i="28"/>
  <c r="AB62" i="28"/>
  <c r="V62" i="28"/>
  <c r="AB66" i="28"/>
  <c r="V66" i="28"/>
  <c r="AB70" i="28"/>
  <c r="V70" i="28"/>
  <c r="AB79" i="28"/>
  <c r="V79" i="28"/>
  <c r="AB83" i="28"/>
  <c r="V83" i="28"/>
  <c r="AB92" i="28"/>
  <c r="V92" i="28"/>
  <c r="AB96" i="28"/>
  <c r="V96" i="28"/>
  <c r="AB100" i="28"/>
  <c r="V100" i="28"/>
  <c r="AB109" i="28"/>
  <c r="V109" i="28"/>
  <c r="AB113" i="28"/>
  <c r="V113" i="28"/>
  <c r="AB122" i="28"/>
  <c r="V122" i="28"/>
  <c r="AB126" i="28"/>
  <c r="V126" i="28"/>
  <c r="AB130" i="28"/>
  <c r="V130" i="28"/>
  <c r="AP4" i="7"/>
  <c r="AB2" i="28" s="1"/>
  <c r="AJ4" i="7"/>
  <c r="V2" i="28" s="1"/>
  <c r="AP16" i="7"/>
  <c r="AB10" i="28" s="1"/>
  <c r="AJ16" i="7"/>
  <c r="V10" i="28" s="1"/>
  <c r="AB24" i="28"/>
  <c r="V24" i="28"/>
  <c r="AB39" i="28"/>
  <c r="V39" i="28"/>
  <c r="AB138" i="28"/>
  <c r="V138" i="28"/>
  <c r="AB142" i="28"/>
  <c r="V142" i="28"/>
  <c r="AB146" i="28"/>
  <c r="V146" i="28"/>
  <c r="AB155" i="28"/>
  <c r="V155" i="28"/>
  <c r="AB159" i="28"/>
  <c r="V159" i="28"/>
  <c r="AB168" i="28"/>
  <c r="V168" i="28"/>
  <c r="AB172" i="28"/>
  <c r="V172" i="28"/>
  <c r="AB176" i="28"/>
  <c r="V176" i="28"/>
  <c r="AB185" i="28"/>
  <c r="V185" i="28"/>
  <c r="AB189" i="28"/>
  <c r="V189" i="28"/>
  <c r="AB198" i="28"/>
  <c r="V198" i="28"/>
  <c r="AB202" i="28"/>
  <c r="V202" i="28"/>
  <c r="AB206" i="28"/>
  <c r="V206" i="28"/>
  <c r="AP5" i="7"/>
  <c r="AB3" i="28" s="1"/>
  <c r="AJ5" i="7"/>
  <c r="V3" i="28" s="1"/>
  <c r="AP17" i="7"/>
  <c r="AB11" i="28" s="1"/>
  <c r="AJ17" i="7"/>
  <c r="V11" i="28" s="1"/>
  <c r="AB17" i="28"/>
  <c r="V17" i="28"/>
  <c r="AB25" i="28"/>
  <c r="V25" i="28"/>
  <c r="AB32" i="28"/>
  <c r="V32" i="28"/>
  <c r="AB40" i="28"/>
  <c r="V40" i="28"/>
  <c r="AB50" i="28"/>
  <c r="V50" i="28"/>
  <c r="AB54" i="28"/>
  <c r="V54" i="28"/>
  <c r="AB63" i="28"/>
  <c r="V63" i="28"/>
  <c r="AB67" i="28"/>
  <c r="V67" i="28"/>
  <c r="AB71" i="28"/>
  <c r="V71" i="28"/>
  <c r="AB80" i="28"/>
  <c r="V80" i="28"/>
  <c r="AB84" i="28"/>
  <c r="V84" i="28"/>
  <c r="AB93" i="28"/>
  <c r="V93" i="28"/>
  <c r="AB97" i="28"/>
  <c r="V97" i="28"/>
  <c r="AB101" i="28"/>
  <c r="V101" i="28"/>
  <c r="AB110" i="28"/>
  <c r="V110" i="28"/>
  <c r="AB114" i="28"/>
  <c r="V114" i="28"/>
  <c r="AB123" i="28"/>
  <c r="V123" i="28"/>
  <c r="AB127" i="28"/>
  <c r="V127" i="28"/>
  <c r="AB131" i="28"/>
  <c r="V131" i="28"/>
  <c r="AB38" i="28"/>
  <c r="V38" i="28"/>
  <c r="C35" i="3"/>
  <c r="C30" i="3"/>
  <c r="B31" i="3"/>
  <c r="B33" i="3"/>
  <c r="B34" i="3"/>
  <c r="AP13" i="7"/>
  <c r="AB7" i="28" s="1"/>
  <c r="V7" i="28"/>
  <c r="B35" i="3"/>
  <c r="C32" i="3"/>
  <c r="B32" i="3"/>
  <c r="C34" i="3"/>
  <c r="C31" i="3"/>
  <c r="C33" i="3"/>
  <c r="B30" i="3"/>
  <c r="I4" i="5"/>
  <c r="B10" i="3"/>
  <c r="C9" i="3"/>
  <c r="C10" i="3"/>
  <c r="B11" i="3"/>
  <c r="B9" i="3"/>
  <c r="I10" i="5"/>
  <c r="I18" i="5"/>
  <c r="D20" i="5"/>
  <c r="I9" i="5"/>
  <c r="I17" i="5"/>
  <c r="E20" i="5"/>
  <c r="I16" i="5"/>
  <c r="F20" i="5"/>
  <c r="I7" i="5"/>
  <c r="I15" i="5"/>
  <c r="G20" i="5"/>
  <c r="I14" i="5"/>
  <c r="H20" i="5"/>
  <c r="I13" i="5"/>
  <c r="I5" i="5"/>
  <c r="C20" i="5"/>
  <c r="B20" i="5"/>
  <c r="I3" i="5"/>
  <c r="AD2" i="28" l="1"/>
  <c r="AC4" i="27"/>
  <c r="I38" i="3"/>
  <c r="AH2" i="28"/>
  <c r="AF2" i="28"/>
  <c r="C7" i="3"/>
  <c r="B14" i="3"/>
  <c r="C8" i="27"/>
  <c r="V27" i="27"/>
  <c r="AC217" i="28"/>
  <c r="C4" i="27"/>
  <c r="W15" i="27"/>
  <c r="AR15" i="27"/>
  <c r="J15" i="27"/>
  <c r="H14" i="27"/>
  <c r="J14" i="27"/>
  <c r="J14" i="6"/>
  <c r="L14" i="6" s="1"/>
  <c r="W14" i="27"/>
  <c r="AR14" i="27"/>
  <c r="J13" i="6"/>
  <c r="L13" i="6" s="1"/>
  <c r="H15" i="27"/>
  <c r="AC248" i="28"/>
  <c r="AL32" i="27"/>
  <c r="AL34" i="27"/>
  <c r="T3" i="3"/>
  <c r="AL27" i="27"/>
  <c r="AK32" i="27"/>
  <c r="AK34" i="27"/>
  <c r="C9" i="27"/>
  <c r="S3" i="3"/>
  <c r="AK27" i="27"/>
  <c r="C5" i="27"/>
  <c r="AJ34" i="27"/>
  <c r="R3" i="3"/>
  <c r="AJ27" i="27"/>
  <c r="C6" i="27"/>
  <c r="C7" i="27"/>
  <c r="C6" i="3"/>
  <c r="V27" i="18"/>
  <c r="O29" i="3" s="1"/>
  <c r="O38" i="3" s="1"/>
  <c r="V27" i="17"/>
  <c r="N29" i="3" s="1"/>
  <c r="N38" i="3" s="1"/>
  <c r="V27" i="16"/>
  <c r="M29" i="3" s="1"/>
  <c r="M38" i="3" s="1"/>
  <c r="V27" i="14"/>
  <c r="K27" i="3" s="1"/>
  <c r="K38" i="3" s="1"/>
  <c r="V27" i="13"/>
  <c r="J29" i="3" s="1"/>
  <c r="J38" i="3" s="1"/>
  <c r="V27" i="12"/>
  <c r="V27" i="11"/>
  <c r="H29" i="3" s="1"/>
  <c r="H38" i="3" s="1"/>
  <c r="V27" i="10"/>
  <c r="G29" i="3" s="1"/>
  <c r="G38" i="3" s="1"/>
  <c r="C5" i="3"/>
  <c r="V27" i="9"/>
  <c r="F29" i="3" s="1"/>
  <c r="F38" i="3" s="1"/>
  <c r="W9" i="27"/>
  <c r="B8" i="3"/>
  <c r="AK5" i="7"/>
  <c r="W3" i="28" s="1"/>
  <c r="AC3" i="28" s="1"/>
  <c r="AK4" i="7"/>
  <c r="J8" i="6"/>
  <c r="L8" i="6" s="1"/>
  <c r="C8" i="3"/>
  <c r="B6" i="3"/>
  <c r="B5" i="3"/>
  <c r="W67" i="28"/>
  <c r="AC67" i="28" s="1"/>
  <c r="W52" i="28"/>
  <c r="AC52" i="28" s="1"/>
  <c r="W48" i="28"/>
  <c r="V23" i="27"/>
  <c r="V24" i="27" s="1"/>
  <c r="J4" i="6"/>
  <c r="L4" i="6" s="1"/>
  <c r="W34" i="27"/>
  <c r="W122" i="28"/>
  <c r="AI34" i="27"/>
  <c r="W83" i="28"/>
  <c r="AC83" i="28" s="1"/>
  <c r="J6" i="27"/>
  <c r="R12" i="27" s="1"/>
  <c r="Y34" i="27"/>
  <c r="J7" i="27"/>
  <c r="R13" i="27" s="1"/>
  <c r="W82" i="28"/>
  <c r="AC82" i="28" s="1"/>
  <c r="W182" i="28"/>
  <c r="AC182" i="28" s="1"/>
  <c r="W112" i="28"/>
  <c r="W172" i="28"/>
  <c r="AC172" i="28" s="1"/>
  <c r="W93" i="28"/>
  <c r="AC93" i="28" s="1"/>
  <c r="W108" i="28"/>
  <c r="AC108" i="28" s="1"/>
  <c r="W92" i="28"/>
  <c r="AC92" i="28" s="1"/>
  <c r="C4" i="3"/>
  <c r="W107" i="28"/>
  <c r="AC107" i="28" s="1"/>
  <c r="W157" i="28"/>
  <c r="AC157" i="28" s="1"/>
  <c r="B7" i="3"/>
  <c r="W47" i="28"/>
  <c r="AC47" i="28" s="1"/>
  <c r="W197" i="28"/>
  <c r="AC197" i="28" s="1"/>
  <c r="W123" i="28"/>
  <c r="AC123" i="28" s="1"/>
  <c r="W22" i="28"/>
  <c r="AC22" i="28" s="1"/>
  <c r="W2" i="28"/>
  <c r="AC2" i="28" s="1"/>
  <c r="W153" i="28"/>
  <c r="AC153" i="28" s="1"/>
  <c r="W183" i="28"/>
  <c r="AC183" i="28" s="1"/>
  <c r="W33" i="28"/>
  <c r="AC33" i="28" s="1"/>
  <c r="W77" i="28"/>
  <c r="AC77" i="28" s="1"/>
  <c r="W168" i="28"/>
  <c r="AC168" i="28" s="1"/>
  <c r="W167" i="28"/>
  <c r="AC167" i="28" s="1"/>
  <c r="W17" i="28"/>
  <c r="AC17" i="28" s="1"/>
  <c r="W127" i="28"/>
  <c r="AC127" i="28" s="1"/>
  <c r="AK13" i="7"/>
  <c r="W7" i="28" s="1"/>
  <c r="AC7" i="28" s="1"/>
  <c r="W138" i="28"/>
  <c r="AC138" i="28" s="1"/>
  <c r="AB34" i="27"/>
  <c r="W32" i="28"/>
  <c r="AC32" i="28" s="1"/>
  <c r="W18" i="28"/>
  <c r="AC18" i="28" s="1"/>
  <c r="W142" i="28"/>
  <c r="AC142" i="28" s="1"/>
  <c r="W32" i="27"/>
  <c r="AA32" i="27"/>
  <c r="J4" i="27"/>
  <c r="V34" i="27"/>
  <c r="AC122" i="28"/>
  <c r="AD32" i="27"/>
  <c r="AG34" i="27"/>
  <c r="AC112" i="28"/>
  <c r="AC32" i="27"/>
  <c r="AC158" i="28"/>
  <c r="H19" i="27"/>
  <c r="H8" i="27"/>
  <c r="X34" i="27"/>
  <c r="W187" i="28"/>
  <c r="AC187" i="28" s="1"/>
  <c r="W6" i="27"/>
  <c r="AR6" i="27"/>
  <c r="AT4" i="27"/>
  <c r="W152" i="28"/>
  <c r="AC152" i="28" s="1"/>
  <c r="W63" i="28"/>
  <c r="AC63" i="28" s="1"/>
  <c r="W233" i="28"/>
  <c r="AC233" i="28" s="1"/>
  <c r="W227" i="28"/>
  <c r="AC227" i="28" s="1"/>
  <c r="W97" i="28"/>
  <c r="AC97" i="28" s="1"/>
  <c r="AA34" i="27"/>
  <c r="Z32" i="27"/>
  <c r="Z34" i="27"/>
  <c r="W78" i="28"/>
  <c r="AC78" i="28" s="1"/>
  <c r="W37" i="28"/>
  <c r="AC37" i="28" s="1"/>
  <c r="AI32" i="27"/>
  <c r="AE32" i="27"/>
  <c r="H5" i="27"/>
  <c r="H9" i="27"/>
  <c r="AE34" i="27"/>
  <c r="AC48" i="28"/>
  <c r="AF32" i="27"/>
  <c r="J5" i="27"/>
  <c r="J9" i="27"/>
  <c r="AH32" i="27"/>
  <c r="W137" i="28"/>
  <c r="W202" i="28"/>
  <c r="AC202" i="28" s="1"/>
  <c r="W198" i="28"/>
  <c r="AC198" i="28" s="1"/>
  <c r="W62" i="28"/>
  <c r="AC62" i="28" s="1"/>
  <c r="AC228" i="28"/>
  <c r="B4" i="3"/>
  <c r="H6" i="27"/>
  <c r="AB32" i="27"/>
  <c r="AC34" i="27"/>
  <c r="Y32" i="27"/>
  <c r="V32" i="27"/>
  <c r="H4" i="27"/>
  <c r="H7" i="27"/>
  <c r="AX20" i="27"/>
  <c r="AB23" i="27"/>
  <c r="AB24" i="27" s="1"/>
  <c r="AX4" i="27"/>
  <c r="AB21" i="27"/>
  <c r="AB19" i="27"/>
  <c r="AX19" i="27" s="1"/>
  <c r="AC213" i="28"/>
  <c r="AA23" i="27"/>
  <c r="AA24" i="27" s="1"/>
  <c r="AW20" i="27"/>
  <c r="AA19" i="27"/>
  <c r="AW19" i="27" s="1"/>
  <c r="AA21" i="27"/>
  <c r="AW4" i="27"/>
  <c r="AS4" i="27"/>
  <c r="AC218" i="28"/>
  <c r="AC232" i="28"/>
  <c r="J5" i="6"/>
  <c r="L5" i="6" s="1"/>
  <c r="W8" i="27"/>
  <c r="AR8" i="27"/>
  <c r="W7" i="27"/>
  <c r="AR7" i="27"/>
  <c r="Y23" i="27"/>
  <c r="Y24" i="27" s="1"/>
  <c r="Y21" i="27"/>
  <c r="AU20" i="27"/>
  <c r="AU4" i="27"/>
  <c r="Y19" i="27"/>
  <c r="AU19" i="27" s="1"/>
  <c r="J7" i="6"/>
  <c r="L7" i="6" s="1"/>
  <c r="J6" i="6"/>
  <c r="L6" i="6" s="1"/>
  <c r="AC243" i="28"/>
  <c r="X32" i="27"/>
  <c r="AG32" i="27"/>
  <c r="J8" i="27"/>
  <c r="AD34" i="27"/>
  <c r="AF34" i="27"/>
  <c r="AH34" i="27"/>
  <c r="AC247" i="28"/>
  <c r="AR20" i="27"/>
  <c r="V21" i="27"/>
  <c r="AR4" i="27"/>
  <c r="V19" i="27"/>
  <c r="AV4" i="27"/>
  <c r="Z23" i="27"/>
  <c r="Z24" i="27" s="1"/>
  <c r="Z21" i="27"/>
  <c r="Z19" i="27"/>
  <c r="AV19" i="27" s="1"/>
  <c r="AV20" i="27"/>
  <c r="W5" i="27"/>
  <c r="AR5" i="27"/>
  <c r="AC212" i="28"/>
  <c r="I18" i="6"/>
  <c r="C18" i="6"/>
  <c r="C20" i="6"/>
  <c r="W203" i="28"/>
  <c r="AC203" i="28" s="1"/>
  <c r="W188" i="28"/>
  <c r="AC188" i="28" s="1"/>
  <c r="W128" i="28"/>
  <c r="AC128" i="28" s="1"/>
  <c r="W113" i="28"/>
  <c r="AC113" i="28" s="1"/>
  <c r="W98" i="28"/>
  <c r="AC98" i="28" s="1"/>
  <c r="W68" i="28"/>
  <c r="AC68" i="28" s="1"/>
  <c r="W53" i="28"/>
  <c r="AC53" i="28" s="1"/>
  <c r="W23" i="28"/>
  <c r="AC23" i="28" s="1"/>
  <c r="W173" i="28"/>
  <c r="AC173" i="28" s="1"/>
  <c r="W143" i="28"/>
  <c r="AC143" i="28" s="1"/>
  <c r="W38" i="28"/>
  <c r="AC38" i="28" s="1"/>
  <c r="AK14" i="7"/>
  <c r="W8" i="28" s="1"/>
  <c r="AC8" i="28" s="1"/>
  <c r="I20" i="6"/>
  <c r="H20" i="6"/>
  <c r="F20" i="6"/>
  <c r="F18" i="6"/>
  <c r="G20" i="6"/>
  <c r="D20" i="6"/>
  <c r="E18" i="6"/>
  <c r="E20" i="6"/>
  <c r="H18" i="6"/>
  <c r="D18" i="6"/>
  <c r="G18" i="6"/>
  <c r="J3" i="6"/>
  <c r="H21" i="5"/>
  <c r="H23" i="5" s="1"/>
  <c r="G21" i="5"/>
  <c r="G23" i="5" s="1"/>
  <c r="F21" i="5"/>
  <c r="F23" i="5" s="1"/>
  <c r="E21" i="5"/>
  <c r="E23" i="5" s="1"/>
  <c r="D21" i="5"/>
  <c r="D23" i="5" s="1"/>
  <c r="C21" i="5"/>
  <c r="C23" i="5" s="1"/>
  <c r="B21" i="5"/>
  <c r="I20" i="5"/>
  <c r="B3" i="3" l="1"/>
  <c r="X14" i="27"/>
  <c r="AS14" i="27"/>
  <c r="X15" i="27"/>
  <c r="AT15" i="27" s="1"/>
  <c r="AS15" i="27"/>
  <c r="C3" i="3"/>
  <c r="X9" i="27"/>
  <c r="AS9" i="27"/>
  <c r="F19" i="7"/>
  <c r="G19" i="7" s="1"/>
  <c r="H19" i="7" s="1"/>
  <c r="I19" i="7" s="1"/>
  <c r="J19" i="7" s="1"/>
  <c r="K19" i="7" s="1"/>
  <c r="L19" i="7" s="1"/>
  <c r="M19" i="7" s="1"/>
  <c r="N19" i="7" s="1"/>
  <c r="O19" i="7" s="1"/>
  <c r="P19" i="7" s="1"/>
  <c r="Q19" i="7" s="1"/>
  <c r="R19" i="7" s="1"/>
  <c r="S19" i="7" s="1"/>
  <c r="T19" i="7" s="1"/>
  <c r="U19" i="7" s="1"/>
  <c r="BX15" i="7"/>
  <c r="J19" i="27"/>
  <c r="R19" i="27" s="1"/>
  <c r="P22" i="27"/>
  <c r="W21" i="27"/>
  <c r="W23" i="27"/>
  <c r="W24" i="27" s="1"/>
  <c r="P6" i="27"/>
  <c r="P12" i="27"/>
  <c r="P11" i="27"/>
  <c r="P5" i="27"/>
  <c r="B28" i="3"/>
  <c r="R14" i="27"/>
  <c r="AS20" i="27"/>
  <c r="P7" i="27"/>
  <c r="P13" i="27"/>
  <c r="X8" i="27"/>
  <c r="AT8" i="27" s="1"/>
  <c r="AS8" i="27"/>
  <c r="B18" i="3"/>
  <c r="C19" i="27"/>
  <c r="R10" i="27"/>
  <c r="W249" i="28"/>
  <c r="AC249" i="28" s="1"/>
  <c r="P10" i="27"/>
  <c r="P4" i="27"/>
  <c r="P19" i="27"/>
  <c r="X5" i="27"/>
  <c r="AS5" i="27"/>
  <c r="AR19" i="27"/>
  <c r="X7" i="27"/>
  <c r="AS7" i="27"/>
  <c r="AC137" i="28"/>
  <c r="R11" i="27"/>
  <c r="W19" i="27"/>
  <c r="AS19" i="27" s="1"/>
  <c r="X6" i="27"/>
  <c r="AT6" i="27" s="1"/>
  <c r="AS6" i="27"/>
  <c r="W70" i="28"/>
  <c r="AC70" i="28" s="1"/>
  <c r="P8" i="27"/>
  <c r="P14" i="27"/>
  <c r="W251" i="28"/>
  <c r="AC251" i="28" s="1"/>
  <c r="W115" i="28"/>
  <c r="AC115" i="28" s="1"/>
  <c r="W24" i="28"/>
  <c r="W116" i="28"/>
  <c r="AC116" i="28" s="1"/>
  <c r="W49" i="28"/>
  <c r="W114" i="28"/>
  <c r="W25" i="28"/>
  <c r="W26" i="28"/>
  <c r="AC26" i="28" s="1"/>
  <c r="W40" i="28"/>
  <c r="W39" i="28"/>
  <c r="AC39" i="28" s="1"/>
  <c r="W41" i="28"/>
  <c r="AC41" i="28" s="1"/>
  <c r="W140" i="28"/>
  <c r="AC140" i="28" s="1"/>
  <c r="W125" i="28"/>
  <c r="AC125" i="28" s="1"/>
  <c r="W126" i="28"/>
  <c r="AC126" i="28" s="1"/>
  <c r="W231" i="28"/>
  <c r="AC231" i="28" s="1"/>
  <c r="W200" i="28"/>
  <c r="AC200" i="28" s="1"/>
  <c r="W141" i="28"/>
  <c r="AC141" i="28" s="1"/>
  <c r="W214" i="28"/>
  <c r="AC214" i="28" s="1"/>
  <c r="W139" i="28"/>
  <c r="AC139" i="28" s="1"/>
  <c r="W124" i="28"/>
  <c r="W201" i="28"/>
  <c r="AC201" i="28" s="1"/>
  <c r="W50" i="28"/>
  <c r="AC50" i="28" s="1"/>
  <c r="W51" i="28"/>
  <c r="AC51" i="28" s="1"/>
  <c r="W94" i="28"/>
  <c r="J18" i="6"/>
  <c r="W21" i="28"/>
  <c r="AC21" i="28" s="1"/>
  <c r="W95" i="28"/>
  <c r="AC95" i="28" s="1"/>
  <c r="W19" i="28"/>
  <c r="AC19" i="28" s="1"/>
  <c r="V9" i="7"/>
  <c r="D21" i="3" s="1"/>
  <c r="J20" i="6"/>
  <c r="L3" i="6"/>
  <c r="L20" i="6" s="1"/>
  <c r="I21" i="5"/>
  <c r="E22" i="5" s="1"/>
  <c r="B23" i="5"/>
  <c r="AT14" i="27" l="1"/>
  <c r="AC14" i="27"/>
  <c r="AC15" i="27"/>
  <c r="BT22" i="7"/>
  <c r="BX22" i="7"/>
  <c r="V18" i="7"/>
  <c r="D22" i="3" s="1"/>
  <c r="BV15" i="7"/>
  <c r="BR22" i="7"/>
  <c r="BP23" i="7"/>
  <c r="AT9" i="27"/>
  <c r="AC9" i="27"/>
  <c r="BW15" i="7"/>
  <c r="BP15" i="7"/>
  <c r="BP22" i="7"/>
  <c r="BO22" i="7"/>
  <c r="BU22" i="7"/>
  <c r="BQ22" i="7"/>
  <c r="BR15" i="7"/>
  <c r="BY15" i="7"/>
  <c r="BV22" i="7"/>
  <c r="BT15" i="7"/>
  <c r="BW22" i="7"/>
  <c r="BS15" i="7"/>
  <c r="BY22" i="7"/>
  <c r="BO15" i="7"/>
  <c r="BU15" i="7"/>
  <c r="BQ15" i="7"/>
  <c r="BS22" i="7"/>
  <c r="BR23" i="7"/>
  <c r="W130" i="28"/>
  <c r="AC130" i="28" s="1"/>
  <c r="W69" i="28"/>
  <c r="AC69" i="28" s="1"/>
  <c r="W71" i="28"/>
  <c r="AC71" i="28" s="1"/>
  <c r="R4" i="27"/>
  <c r="R8" i="27"/>
  <c r="R5" i="27"/>
  <c r="R7" i="27"/>
  <c r="R6" i="27"/>
  <c r="AC8" i="27"/>
  <c r="W100" i="28"/>
  <c r="AC100" i="28" s="1"/>
  <c r="W99" i="28"/>
  <c r="AC99" i="28" s="1"/>
  <c r="W101" i="28"/>
  <c r="AC101" i="28" s="1"/>
  <c r="AC114" i="28"/>
  <c r="AE33" i="27"/>
  <c r="AC25" i="28"/>
  <c r="AT7" i="27"/>
  <c r="AC7" i="27"/>
  <c r="B26" i="3"/>
  <c r="C26" i="3"/>
  <c r="AC40" i="28"/>
  <c r="AC94" i="28"/>
  <c r="AT5" i="27"/>
  <c r="AC5" i="27"/>
  <c r="X21" i="27"/>
  <c r="AT20" i="27"/>
  <c r="X23" i="27"/>
  <c r="X24" i="27" s="1"/>
  <c r="X19" i="27"/>
  <c r="AT19" i="27" s="1"/>
  <c r="AE28" i="27"/>
  <c r="C28" i="3"/>
  <c r="AC6" i="27"/>
  <c r="AD33" i="27"/>
  <c r="AC124" i="28"/>
  <c r="AD28" i="27" s="1"/>
  <c r="AC49" i="28"/>
  <c r="Y28" i="27" s="1"/>
  <c r="Y33" i="27"/>
  <c r="C23" i="3"/>
  <c r="B23" i="3"/>
  <c r="AC24" i="28"/>
  <c r="W230" i="28"/>
  <c r="W145" i="28"/>
  <c r="AC145" i="28" s="1"/>
  <c r="W96" i="28"/>
  <c r="AC96" i="28" s="1"/>
  <c r="W169" i="28"/>
  <c r="AC169" i="28" s="1"/>
  <c r="W131" i="28"/>
  <c r="AC131" i="28" s="1"/>
  <c r="W146" i="28"/>
  <c r="AC146" i="28" s="1"/>
  <c r="W129" i="28"/>
  <c r="AC129" i="28" s="1"/>
  <c r="W110" i="28"/>
  <c r="AC110" i="28" s="1"/>
  <c r="W171" i="28"/>
  <c r="AC171" i="28" s="1"/>
  <c r="W199" i="28"/>
  <c r="AC199" i="28" s="1"/>
  <c r="W109" i="28"/>
  <c r="AC109" i="28" s="1"/>
  <c r="W111" i="28"/>
  <c r="AC111" i="28" s="1"/>
  <c r="W170" i="28"/>
  <c r="AC170" i="28" s="1"/>
  <c r="W229" i="28"/>
  <c r="AC229" i="28" s="1"/>
  <c r="W250" i="28"/>
  <c r="AC250" i="28" s="1"/>
  <c r="W215" i="28"/>
  <c r="W216" i="28"/>
  <c r="AC216" i="28" s="1"/>
  <c r="W20" i="28"/>
  <c r="W144" i="28"/>
  <c r="AC144" i="28" s="1"/>
  <c r="AK6" i="7"/>
  <c r="W4" i="28" s="1"/>
  <c r="AK8" i="7"/>
  <c r="W6" i="28" s="1"/>
  <c r="AK7" i="7"/>
  <c r="W5" i="28" s="1"/>
  <c r="H22" i="5"/>
  <c r="B22" i="5"/>
  <c r="C22" i="5"/>
  <c r="D22" i="5"/>
  <c r="I23" i="5"/>
  <c r="F22" i="5"/>
  <c r="G22" i="5"/>
  <c r="I22" i="5"/>
  <c r="AC20" i="28" l="1"/>
  <c r="AK15" i="7"/>
  <c r="W9" i="28" s="1"/>
  <c r="AC9" i="28" s="1"/>
  <c r="BY23" i="7"/>
  <c r="AC230" i="28"/>
  <c r="AK28" i="27" s="1"/>
  <c r="AK33" i="27"/>
  <c r="AC215" i="28"/>
  <c r="AJ28" i="27" s="1"/>
  <c r="AJ33" i="27"/>
  <c r="AC33" i="27"/>
  <c r="AC28" i="27"/>
  <c r="W28" i="27"/>
  <c r="W33" i="27"/>
  <c r="BW23" i="7"/>
  <c r="BT23" i="7"/>
  <c r="AK22" i="7"/>
  <c r="W12" i="28" s="1"/>
  <c r="BU23" i="7"/>
  <c r="BS23" i="7"/>
  <c r="BQ23" i="7"/>
  <c r="BO23" i="7"/>
  <c r="BX23" i="7"/>
  <c r="BV23" i="7"/>
  <c r="AC5" i="28"/>
  <c r="AC19" i="27"/>
  <c r="AC6" i="28"/>
  <c r="AC21" i="27"/>
  <c r="R22" i="27" s="1"/>
  <c r="AC23" i="27"/>
  <c r="AC24" i="27" s="1"/>
  <c r="AY20" i="27"/>
  <c r="AB33" i="27"/>
  <c r="AB28" i="27"/>
  <c r="AC4" i="28"/>
  <c r="AC12" i="28" l="1"/>
  <c r="L13" i="27"/>
  <c r="I13" i="27"/>
  <c r="K13" i="27"/>
  <c r="AK23" i="7"/>
  <c r="W13" i="28" s="1"/>
  <c r="F28" i="7"/>
  <c r="BO26" i="7" s="1"/>
  <c r="F13" i="27" l="1"/>
  <c r="AC13" i="28"/>
  <c r="K11" i="27"/>
  <c r="I11" i="27"/>
  <c r="L11" i="27"/>
  <c r="G28" i="7"/>
  <c r="BP17" i="7" s="1"/>
  <c r="BO24" i="7"/>
  <c r="BO25" i="7"/>
  <c r="BO17" i="7"/>
  <c r="BO16" i="7"/>
  <c r="F11" i="27" l="1"/>
  <c r="BP26" i="7"/>
  <c r="BP16" i="7"/>
  <c r="H28" i="7"/>
  <c r="BP25" i="7"/>
  <c r="BP24" i="7"/>
  <c r="W81" i="28"/>
  <c r="AC81" i="28" s="1"/>
  <c r="W80" i="28"/>
  <c r="AC80" i="28" s="1"/>
  <c r="W79" i="28"/>
  <c r="AC79" i="28" s="1"/>
  <c r="I28" i="7" l="1"/>
  <c r="BQ16" i="7"/>
  <c r="BQ24" i="7"/>
  <c r="BQ25" i="7"/>
  <c r="BQ26" i="7"/>
  <c r="BQ17" i="7"/>
  <c r="J28" i="7" l="1"/>
  <c r="BR25" i="7"/>
  <c r="BR26" i="7"/>
  <c r="BR16" i="7"/>
  <c r="BR17" i="7"/>
  <c r="BR24" i="7"/>
  <c r="K28" i="7" l="1"/>
  <c r="BS16" i="7"/>
  <c r="BS24" i="7"/>
  <c r="BS25" i="7"/>
  <c r="BS26" i="7"/>
  <c r="BS17" i="7"/>
  <c r="L28" i="7" l="1"/>
  <c r="BT26" i="7"/>
  <c r="BT17" i="7"/>
  <c r="BT24" i="7"/>
  <c r="BT16" i="7"/>
  <c r="BT25" i="7"/>
  <c r="W66" i="28"/>
  <c r="W64" i="28"/>
  <c r="W65" i="28"/>
  <c r="AC65" i="28" s="1"/>
  <c r="M28" i="7" l="1"/>
  <c r="BU24" i="7"/>
  <c r="BU25" i="7"/>
  <c r="BU17" i="7"/>
  <c r="BU16" i="7"/>
  <c r="BU26" i="7"/>
  <c r="Z33" i="27"/>
  <c r="AC64" i="28"/>
  <c r="Z28" i="27" s="1"/>
  <c r="AC66" i="28"/>
  <c r="N28" i="7" l="1"/>
  <c r="BV17" i="7"/>
  <c r="BV16" i="7"/>
  <c r="BV24" i="7"/>
  <c r="BV26" i="7"/>
  <c r="BV25" i="7"/>
  <c r="O28" i="7" l="1"/>
  <c r="BW25" i="7"/>
  <c r="BW24" i="7"/>
  <c r="BW16" i="7"/>
  <c r="BW26" i="7"/>
  <c r="BW17" i="7"/>
  <c r="W54" i="28"/>
  <c r="AC54" i="28" s="1"/>
  <c r="W55" i="28"/>
  <c r="W56" i="28"/>
  <c r="AC56" i="28" s="1"/>
  <c r="W244" i="28"/>
  <c r="AC244" i="28" s="1"/>
  <c r="W246" i="28"/>
  <c r="AC246" i="28" s="1"/>
  <c r="W245" i="28"/>
  <c r="W206" i="28"/>
  <c r="AC206" i="28" s="1"/>
  <c r="W204" i="28"/>
  <c r="W205" i="28"/>
  <c r="AC205" i="28" s="1"/>
  <c r="W221" i="28"/>
  <c r="AC221" i="28" s="1"/>
  <c r="W219" i="28"/>
  <c r="AC219" i="28" s="1"/>
  <c r="W220" i="28"/>
  <c r="AC220" i="28" s="1"/>
  <c r="W234" i="28"/>
  <c r="AC234" i="28" s="1"/>
  <c r="W236" i="28"/>
  <c r="AC236" i="28" s="1"/>
  <c r="W235" i="28"/>
  <c r="AC235" i="28" s="1"/>
  <c r="W174" i="28"/>
  <c r="W175" i="28"/>
  <c r="AC175" i="28" s="1"/>
  <c r="W176" i="28"/>
  <c r="AC176" i="28" s="1"/>
  <c r="W161" i="28"/>
  <c r="AC161" i="28" s="1"/>
  <c r="W160" i="28"/>
  <c r="AC160" i="28" s="1"/>
  <c r="W159" i="28"/>
  <c r="W190" i="28"/>
  <c r="AC190" i="28" s="1"/>
  <c r="W189" i="28"/>
  <c r="AC189" i="28" s="1"/>
  <c r="W191" i="28"/>
  <c r="AC191" i="28" s="1"/>
  <c r="W154" i="28"/>
  <c r="AC154" i="28" s="1"/>
  <c r="W156" i="28"/>
  <c r="AC156" i="28" s="1"/>
  <c r="W155" i="28"/>
  <c r="AC155" i="28" s="1"/>
  <c r="W185" i="28"/>
  <c r="AC185" i="28" s="1"/>
  <c r="W184" i="28"/>
  <c r="W186" i="28"/>
  <c r="W35" i="28"/>
  <c r="W34" i="28"/>
  <c r="W36" i="28"/>
  <c r="AC36" i="28" s="1"/>
  <c r="AC245" i="28" l="1"/>
  <c r="AL28" i="27" s="1"/>
  <c r="AL33" i="27"/>
  <c r="AC35" i="28"/>
  <c r="X33" i="27"/>
  <c r="K4" i="27"/>
  <c r="S10" i="27" s="1"/>
  <c r="I4" i="27"/>
  <c r="L4" i="27"/>
  <c r="P28" i="7"/>
  <c r="BX17" i="7"/>
  <c r="BX26" i="7"/>
  <c r="BX25" i="7"/>
  <c r="BX16" i="7"/>
  <c r="BX24" i="7"/>
  <c r="AC159" i="28"/>
  <c r="AF28" i="27" s="1"/>
  <c r="AF33" i="27"/>
  <c r="K5" i="27"/>
  <c r="L5" i="27"/>
  <c r="I5" i="27"/>
  <c r="AC34" i="28"/>
  <c r="AC186" i="28"/>
  <c r="I8" i="27"/>
  <c r="L8" i="27"/>
  <c r="K8" i="27"/>
  <c r="AH33" i="27"/>
  <c r="AC184" i="28"/>
  <c r="AH28" i="27" s="1"/>
  <c r="AC174" i="28"/>
  <c r="AG28" i="27" s="1"/>
  <c r="AG33" i="27"/>
  <c r="W84" i="28"/>
  <c r="W86" i="28"/>
  <c r="W85" i="28"/>
  <c r="AC85" i="28" s="1"/>
  <c r="AC204" i="28"/>
  <c r="AI28" i="27" s="1"/>
  <c r="AI33" i="27"/>
  <c r="AC55" i="28"/>
  <c r="F4" i="27" l="1"/>
  <c r="Q10" i="27"/>
  <c r="X28" i="27"/>
  <c r="Q28" i="7"/>
  <c r="R28" i="7" s="1"/>
  <c r="S28" i="7" s="1"/>
  <c r="T28" i="7" s="1"/>
  <c r="U28" i="7" s="1"/>
  <c r="V27" i="7" s="1"/>
  <c r="D29" i="3" s="1"/>
  <c r="BY24" i="7"/>
  <c r="AK24" i="7" s="1"/>
  <c r="W14" i="28" s="1"/>
  <c r="BY26" i="7"/>
  <c r="AK26" i="7" s="1"/>
  <c r="W16" i="28" s="1"/>
  <c r="BY16" i="7"/>
  <c r="AK16" i="7" s="1"/>
  <c r="W10" i="28" s="1"/>
  <c r="AG2" i="28" s="1"/>
  <c r="BY17" i="7"/>
  <c r="AK17" i="7" s="1"/>
  <c r="W11" i="28" s="1"/>
  <c r="BY25" i="7"/>
  <c r="AK25" i="7" s="1"/>
  <c r="W15" i="28" s="1"/>
  <c r="W34" i="3"/>
  <c r="C22" i="3"/>
  <c r="B22" i="3"/>
  <c r="B21" i="3"/>
  <c r="W32" i="3"/>
  <c r="C24" i="3"/>
  <c r="B24" i="3"/>
  <c r="W35" i="3"/>
  <c r="B27" i="3"/>
  <c r="C27" i="3"/>
  <c r="W31" i="3"/>
  <c r="C25" i="3"/>
  <c r="B25" i="3"/>
  <c r="C21" i="3"/>
  <c r="W33" i="3"/>
  <c r="W30" i="3"/>
  <c r="AC86" i="28"/>
  <c r="L7" i="27"/>
  <c r="K7" i="27"/>
  <c r="S13" i="27" s="1"/>
  <c r="I7" i="27"/>
  <c r="AA33" i="27"/>
  <c r="AC84" i="28"/>
  <c r="AA28" i="27" s="1"/>
  <c r="L6" i="27"/>
  <c r="K6" i="27"/>
  <c r="S12" i="27" s="1"/>
  <c r="I6" i="27"/>
  <c r="S14" i="27"/>
  <c r="S11" i="27"/>
  <c r="Q14" i="27"/>
  <c r="Q11" i="27"/>
  <c r="F5" i="27"/>
  <c r="F8" i="27"/>
  <c r="C29" i="3" l="1"/>
  <c r="B29" i="3"/>
  <c r="B37" i="3"/>
  <c r="U24" i="3" s="1"/>
  <c r="V24" i="3" s="1"/>
  <c r="L36" i="3"/>
  <c r="G36" i="3"/>
  <c r="G37" i="3"/>
  <c r="B36" i="3"/>
  <c r="L37" i="3"/>
  <c r="D38" i="3"/>
  <c r="AC14" i="28"/>
  <c r="I12" i="27"/>
  <c r="L12" i="27"/>
  <c r="K12" i="27"/>
  <c r="AC15" i="28"/>
  <c r="V28" i="27" s="1"/>
  <c r="V33" i="27"/>
  <c r="I9" i="27"/>
  <c r="L9" i="27"/>
  <c r="K9" i="27"/>
  <c r="AI2" i="28"/>
  <c r="K19" i="27" s="1"/>
  <c r="AJ2" i="28"/>
  <c r="AC16" i="28"/>
  <c r="L10" i="27"/>
  <c r="K10" i="27"/>
  <c r="I10" i="27"/>
  <c r="AC11" i="28"/>
  <c r="I15" i="27"/>
  <c r="L15" i="27"/>
  <c r="K15" i="27"/>
  <c r="AC10" i="28"/>
  <c r="I14" i="27"/>
  <c r="L14" i="27"/>
  <c r="K14" i="27"/>
  <c r="I19" i="27"/>
  <c r="L19" i="27"/>
  <c r="F6" i="27"/>
  <c r="F7" i="27"/>
  <c r="Q13" i="27"/>
  <c r="Q12" i="27"/>
  <c r="U28" i="3" l="1"/>
  <c r="V28" i="3" s="1"/>
  <c r="U34" i="3"/>
  <c r="V34" i="3" s="1"/>
  <c r="U26" i="3"/>
  <c r="V26" i="3" s="1"/>
  <c r="U32" i="3"/>
  <c r="V32" i="3" s="1"/>
  <c r="U33" i="3"/>
  <c r="V33" i="3" s="1"/>
  <c r="U21" i="3"/>
  <c r="U22" i="3"/>
  <c r="V22" i="3" s="1"/>
  <c r="U25" i="3"/>
  <c r="V25" i="3" s="1"/>
  <c r="U35" i="3"/>
  <c r="V35" i="3" s="1"/>
  <c r="U29" i="3"/>
  <c r="V29" i="3" s="1"/>
  <c r="U30" i="3"/>
  <c r="V30" i="3" s="1"/>
  <c r="U31" i="3"/>
  <c r="V31" i="3" s="1"/>
  <c r="U27" i="3"/>
  <c r="V27" i="3" s="1"/>
  <c r="U23" i="3"/>
  <c r="V23" i="3" s="1"/>
  <c r="F10" i="27"/>
  <c r="F9" i="27"/>
  <c r="E4" i="27"/>
  <c r="F12" i="27"/>
  <c r="F14" i="27"/>
  <c r="F15" i="27"/>
  <c r="S22" i="27"/>
  <c r="D10" i="27"/>
  <c r="S4" i="27"/>
  <c r="D4" i="27"/>
  <c r="D7" i="27"/>
  <c r="D6" i="27"/>
  <c r="D8" i="27"/>
  <c r="D11" i="27"/>
  <c r="D5" i="27"/>
  <c r="D12" i="27"/>
  <c r="D14" i="27"/>
  <c r="D16" i="27"/>
  <c r="D13" i="27"/>
  <c r="D15" i="27"/>
  <c r="D17" i="27"/>
  <c r="D18" i="27"/>
  <c r="Q6" i="27"/>
  <c r="E10" i="27"/>
  <c r="S6" i="27"/>
  <c r="E14" i="27"/>
  <c r="S8" i="27"/>
  <c r="S5" i="27"/>
  <c r="S19" i="27"/>
  <c r="S7" i="27"/>
  <c r="E11" i="27"/>
  <c r="E15" i="27"/>
  <c r="E6" i="27"/>
  <c r="E8" i="27"/>
  <c r="E13" i="27"/>
  <c r="Q7" i="27"/>
  <c r="E17" i="27"/>
  <c r="E18" i="27"/>
  <c r="E12" i="27"/>
  <c r="Q5" i="27"/>
  <c r="Q8" i="27"/>
  <c r="E9" i="27"/>
  <c r="Q4" i="27"/>
  <c r="Q19" i="27"/>
  <c r="Q22" i="27"/>
  <c r="E7" i="27"/>
  <c r="E5" i="27"/>
  <c r="D19" i="27"/>
  <c r="D9" i="27"/>
  <c r="E16" i="27"/>
  <c r="T22" i="27" l="1"/>
</calcChain>
</file>

<file path=xl/comments1.xml><?xml version="1.0" encoding="utf-8"?>
<comments xmlns="http://schemas.openxmlformats.org/spreadsheetml/2006/main">
  <authors>
    <author>David Phillips</author>
  </authors>
  <commentList>
    <comment ref="D3" authorId="0" shapeId="0">
      <text>
        <r>
          <rPr>
            <b/>
            <sz val="9"/>
            <color indexed="81"/>
            <rFont val="Tahoma"/>
            <family val="2"/>
          </rPr>
          <t>Wins Above Replacement Players (WARP)</t>
        </r>
        <r>
          <rPr>
            <sz val="9"/>
            <color indexed="81"/>
            <rFont val="Tahoma"/>
            <family val="2"/>
          </rPr>
          <t xml:space="preserve">
A Quizzer's contribution to their team's win total in place of a typical bench (replacement) player based on 100 games played. This stat utilizes the player's </t>
        </r>
        <r>
          <rPr>
            <b/>
            <sz val="9"/>
            <color indexed="81"/>
            <rFont val="Tahoma"/>
            <family val="2"/>
          </rPr>
          <t>Net Points/game.</t>
        </r>
      </text>
    </comment>
    <comment ref="G3" authorId="0" shapeId="0">
      <text>
        <r>
          <rPr>
            <b/>
            <sz val="9"/>
            <color indexed="81"/>
            <rFont val="Tahoma"/>
            <family val="2"/>
          </rPr>
          <t xml:space="preserve"># Toss Ups and # Bonuses correct divided by total # of Toss Ups and Bonuses attempted.
</t>
        </r>
        <r>
          <rPr>
            <sz val="9"/>
            <color indexed="81"/>
            <rFont val="Tahoma"/>
            <family val="2"/>
          </rPr>
          <t>Used in AQR calculation.</t>
        </r>
      </text>
    </comment>
    <comment ref="H3" authorId="0" shapeId="0">
      <text>
        <r>
          <rPr>
            <b/>
            <sz val="9"/>
            <color indexed="81"/>
            <rFont val="Tahoma"/>
            <family val="2"/>
          </rPr>
          <t xml:space="preserve">Points gained from Toss Ups, Bonuses, Perfect Games, and player's share when contributing to 3rd, 4th, and 5th Person Bonuses
</t>
        </r>
        <r>
          <rPr>
            <sz val="9"/>
            <color indexed="81"/>
            <rFont val="Tahoma"/>
            <family val="2"/>
          </rPr>
          <t>Used in AQR calculation</t>
        </r>
        <r>
          <rPr>
            <b/>
            <sz val="9"/>
            <color indexed="81"/>
            <rFont val="Tahoma"/>
            <family val="2"/>
          </rPr>
          <t>.</t>
        </r>
      </text>
    </comment>
    <comment ref="I3" authorId="0" shapeId="0">
      <text>
        <r>
          <rPr>
            <b/>
            <sz val="9"/>
            <color indexed="81"/>
            <rFont val="Tahoma"/>
            <family val="2"/>
          </rPr>
          <t xml:space="preserve">Points lost from Error-Out, Errors on Questions 16-20, 5+ Team Errors before Q16, and points gained by other team resulting from an Error. As in game situations, error points do not cumulate for certain situations (Error-Out on Question 17, for example)
</t>
        </r>
        <r>
          <rPr>
            <sz val="9"/>
            <color indexed="81"/>
            <rFont val="Tahoma"/>
            <family val="2"/>
          </rPr>
          <t>Used in AQR calculation.</t>
        </r>
      </text>
    </comment>
    <comment ref="J3" authorId="0" shapeId="0">
      <text>
        <r>
          <rPr>
            <b/>
            <sz val="9"/>
            <color indexed="81"/>
            <rFont val="Tahoma"/>
            <family val="2"/>
          </rPr>
          <t xml:space="preserve"># of Quiz Outs divided by # of Toss Up attempts.
</t>
        </r>
        <r>
          <rPr>
            <sz val="9"/>
            <color indexed="81"/>
            <rFont val="Tahoma"/>
            <family val="2"/>
          </rPr>
          <t>Used in AQR calculation.</t>
        </r>
      </text>
    </comment>
    <comment ref="K3" authorId="0" shapeId="0">
      <text>
        <r>
          <rPr>
            <b/>
            <sz val="9"/>
            <color indexed="81"/>
            <rFont val="Tahoma"/>
            <family val="2"/>
          </rPr>
          <t>Points gained minus Points lost per game. 
'Points lost' include Bonus points earned by opposing team resulting from the player's error.</t>
        </r>
      </text>
    </comment>
    <comment ref="K19" authorId="0" shapeId="0">
      <text>
        <r>
          <rPr>
            <b/>
            <sz val="9"/>
            <color indexed="81"/>
            <rFont val="Tahoma"/>
            <family val="2"/>
          </rPr>
          <t xml:space="preserve">Net Points per Quizzer per game. </t>
        </r>
        <r>
          <rPr>
            <sz val="9"/>
            <color indexed="81"/>
            <rFont val="Tahoma"/>
            <family val="2"/>
          </rPr>
          <t>Be sure to delete names from scoresheets if there is no quizzer in that seat for the game.</t>
        </r>
      </text>
    </comment>
  </commentList>
</comments>
</file>

<file path=xl/sharedStrings.xml><?xml version="1.0" encoding="utf-8"?>
<sst xmlns="http://schemas.openxmlformats.org/spreadsheetml/2006/main" count="4339" uniqueCount="235">
  <si>
    <t>INSTRUCTIONS (feel free to delete this tab once you are familiar with the process)</t>
  </si>
  <si>
    <t>Averages</t>
  </si>
  <si>
    <t>Summary</t>
  </si>
  <si>
    <t>Correct Toss-Ups By Question Type</t>
  </si>
  <si>
    <t>Details</t>
  </si>
  <si>
    <t>Game 16</t>
  </si>
  <si>
    <t>Game 17</t>
  </si>
  <si>
    <t>Tab</t>
  </si>
  <si>
    <t>Description/Steps</t>
  </si>
  <si>
    <t>BEFORE YOU BEGIN</t>
  </si>
  <si>
    <t>Type in the names of the quizzers (yellow boxes) whose stats you’d like to track. Be sure the names are spelled exactly as they appear on the Scoresheet tabs (G1, G2, etc.).</t>
  </si>
  <si>
    <t>No changes necessary. This tab updates automatically as games are played. Data is pulled from the Scoresheet tabs (G1, G2, etc.) as long as you are indicating the type of question for each question by tapping the Question Number and choosing the applicable option. [See ‘Scoresheet’ instructions below]</t>
  </si>
  <si>
    <t>Be sure the names (yellow boxes) are spelled exactly as they appear on the Scoresheet tabs (G1, G2, etc.). Data is pulled from the Scoresheet tabs (G1, G2, etc.) as long as you are indicating the type of question for each question by tapping the Question Number and choosing the applicable option. [See ‘Scoresheet’ instructions below]</t>
  </si>
  <si>
    <t>Scoresheets (G1, G2, G3, etc.)</t>
  </si>
  <si>
    <t>2. Change the Quizzer Names (‘Quizzer 1’, etc.) by tapping on those cells and typing.</t>
  </si>
  <si>
    <r>
      <rPr>
        <sz val="10"/>
        <color indexed="8"/>
        <rFont val="Helvetica"/>
      </rPr>
      <t xml:space="preserve">3. As the game progresses, tap the Question Number and choose the type of question that was asked. As you do so, the Probabilities of what the next question may be will change. [See picture to the right. Question 16 was tapped]
</t>
    </r>
    <r>
      <rPr>
        <b/>
        <sz val="10"/>
        <color indexed="8"/>
        <rFont val="Helvetica"/>
      </rPr>
      <t>G = General, A = According To, Q = Quote, V = Verse, R = Reference, BC/S = Book &amp; Chapter or Situation, X = Context.</t>
    </r>
  </si>
  <si>
    <t>4. Tap the cell corresponding to the question number and the active quizzer to select the appropriate result:</t>
  </si>
  <si>
    <t>20 = Correct answer to the Toss-Up question</t>
  </si>
  <si>
    <t>X = Incorrect answer to the Toss-Up question</t>
  </si>
  <si>
    <t>B = Correct answer to a Bonus question</t>
  </si>
  <si>
    <t xml:space="preserve"> ‘ - ‘ = Incorrect answer to a Bonus question</t>
  </si>
  <si>
    <t>None = Reset this cell to its default state</t>
  </si>
  <si>
    <t>Quizzer Averages (Type in the names of the Quizzers. Be sure each name is unique and matches the Scoresheets.)</t>
  </si>
  <si>
    <t>Average</t>
  </si>
  <si>
    <t>Total Pts</t>
  </si>
  <si>
    <t>Game 1</t>
  </si>
  <si>
    <t>Game 2</t>
  </si>
  <si>
    <t>Game 3</t>
  </si>
  <si>
    <t>Game 4</t>
  </si>
  <si>
    <t>Game 5</t>
  </si>
  <si>
    <t>Game 6</t>
  </si>
  <si>
    <t>Game 7</t>
  </si>
  <si>
    <t>Game 8</t>
  </si>
  <si>
    <t>Game 9</t>
  </si>
  <si>
    <t>Game 10</t>
  </si>
  <si>
    <t>Game 11</t>
  </si>
  <si>
    <t>Game 12</t>
  </si>
  <si>
    <t>Game 13</t>
  </si>
  <si>
    <t>Game 14</t>
  </si>
  <si>
    <t>Game 15</t>
  </si>
  <si>
    <t>Dawson</t>
  </si>
  <si>
    <t>Name 10</t>
  </si>
  <si>
    <t>Name 11</t>
  </si>
  <si>
    <t>Name 12</t>
  </si>
  <si>
    <t>Name 13</t>
  </si>
  <si>
    <t>Name 14</t>
  </si>
  <si>
    <t>Name 15</t>
  </si>
  <si>
    <t>Team Scores (Type in the names of the Teams. Be sure each name is unique and matches the Scoresheets.)</t>
  </si>
  <si>
    <t>Total PPG</t>
  </si>
  <si>
    <t>Team 9</t>
  </si>
  <si>
    <t>Team 10</t>
  </si>
  <si>
    <t>Team 11</t>
  </si>
  <si>
    <t>Team 12</t>
  </si>
  <si>
    <t>Team 13</t>
  </si>
  <si>
    <t>Team 14</t>
  </si>
  <si>
    <t>Team 15</t>
  </si>
  <si>
    <t>G</t>
  </si>
  <si>
    <t>AT</t>
  </si>
  <si>
    <t>Q</t>
  </si>
  <si>
    <t>V</t>
  </si>
  <si>
    <t>R</t>
  </si>
  <si>
    <t>BC/S</t>
  </si>
  <si>
    <t>X</t>
  </si>
  <si>
    <t>Total</t>
  </si>
  <si>
    <t>Total Correct</t>
  </si>
  <si>
    <t>Total Possible</t>
  </si>
  <si>
    <t>Per Game</t>
  </si>
  <si>
    <t>% Correct</t>
  </si>
  <si>
    <t>Quizzer Names</t>
  </si>
  <si>
    <t>Games Played</t>
  </si>
  <si>
    <t>Checked Quizzers</t>
  </si>
  <si>
    <t>TU Correct</t>
  </si>
  <si>
    <t>Bonus Correct</t>
  </si>
  <si>
    <t>General</t>
  </si>
  <si>
    <t>According To</t>
  </si>
  <si>
    <t>Quote</t>
  </si>
  <si>
    <t>Verse</t>
  </si>
  <si>
    <t>Reference</t>
  </si>
  <si>
    <t>B&amp;C/Situation</t>
  </si>
  <si>
    <t>Context</t>
  </si>
  <si>
    <t>A</t>
  </si>
  <si>
    <t>P(x):</t>
  </si>
  <si>
    <t>Errors</t>
  </si>
  <si>
    <t>Quizzer 1</t>
  </si>
  <si>
    <t>Quizzer 2</t>
  </si>
  <si>
    <t>Quizzer 3</t>
  </si>
  <si>
    <t>Quizzer 4</t>
  </si>
  <si>
    <t>Quizzer 5</t>
  </si>
  <si>
    <t>Bonus</t>
  </si>
  <si>
    <t>Team 2</t>
  </si>
  <si>
    <t>Team 1</t>
  </si>
  <si>
    <t>Pts Gained</t>
  </si>
  <si>
    <t>Pts Lost</t>
  </si>
  <si>
    <t>Quizzer Bonuses</t>
  </si>
  <si>
    <t>Q1</t>
  </si>
  <si>
    <t>Q2</t>
  </si>
  <si>
    <t>Q3</t>
  </si>
  <si>
    <t>Q4</t>
  </si>
  <si>
    <t>Q5</t>
  </si>
  <si>
    <t>Q6</t>
  </si>
  <si>
    <t>Q7</t>
  </si>
  <si>
    <t>Q8</t>
  </si>
  <si>
    <t>Q9</t>
  </si>
  <si>
    <t>Q10</t>
  </si>
  <si>
    <t>Q11</t>
  </si>
  <si>
    <t>Q12</t>
  </si>
  <si>
    <t>Q13</t>
  </si>
  <si>
    <t>Q14</t>
  </si>
  <si>
    <t>Q15</t>
  </si>
  <si>
    <t>Q16</t>
  </si>
  <si>
    <t>Q17</t>
  </si>
  <si>
    <t>Q18</t>
  </si>
  <si>
    <t>Q19</t>
  </si>
  <si>
    <t>Q20</t>
  </si>
  <si>
    <t>Team Quizzer Bonus</t>
  </si>
  <si>
    <t>Team errors and Gifts</t>
  </si>
  <si>
    <t># Correct</t>
  </si>
  <si>
    <t># Attempt</t>
  </si>
  <si>
    <t>#QO</t>
  </si>
  <si>
    <t>Custom Avg:</t>
  </si>
  <si>
    <t>AQR
(vs Custom averages)</t>
  </si>
  <si>
    <t>Max AQR:</t>
  </si>
  <si>
    <t>Average AQR:</t>
  </si>
  <si>
    <r>
      <t>Correct per Attempt</t>
    </r>
    <r>
      <rPr>
        <b/>
        <i/>
        <sz val="10"/>
        <color rgb="FF006100"/>
        <rFont val="Helvetica"/>
        <scheme val="minor"/>
      </rPr>
      <t xml:space="preserve">
(Intellect)</t>
    </r>
  </si>
  <si>
    <r>
      <t xml:space="preserve">Pts Gained per Attempt
</t>
    </r>
    <r>
      <rPr>
        <b/>
        <i/>
        <sz val="10"/>
        <color rgb="FF006100"/>
        <rFont val="Helvetica"/>
        <scheme val="minor"/>
      </rPr>
      <t>(Impact)</t>
    </r>
  </si>
  <si>
    <t>TU Attempt</t>
  </si>
  <si>
    <t>Bonus Attempt</t>
  </si>
  <si>
    <t>Highest achievable Advanced Quizzer Rating (typically 100)</t>
  </si>
  <si>
    <t>Advanced Quizzer Rating (AQR) for an Average Quizzer. This is typically 50 (median) or 70 (low "C" grade)</t>
  </si>
  <si>
    <t>Intellect</t>
  </si>
  <si>
    <t>Impact</t>
  </si>
  <si>
    <t>Discipline</t>
  </si>
  <si>
    <t>Valor</t>
  </si>
  <si>
    <t>Toss Up Accuracy</t>
  </si>
  <si>
    <t>Bonus Accuracy</t>
  </si>
  <si>
    <t>Be sure the names (yellow boxes) are spelled exactly as they appear on the Scoresheet tabs (G1, G2, etc.). Data is pulled from the Scoresheet tabs (G1, G2, etc.). Enter your own expectations or targets for an "average" quizzer in the row of yellow boxes below the table.The main table will calculate the Advanced Quizzer Rating using actual stats from the tournament or your custom stats.</t>
  </si>
  <si>
    <t>Name 7</t>
  </si>
  <si>
    <t>Name 8</t>
  </si>
  <si>
    <t>Name 9</t>
  </si>
  <si>
    <t>Jase</t>
  </si>
  <si>
    <t>Audrey</t>
  </si>
  <si>
    <t>Kaleb</t>
  </si>
  <si>
    <t>McKenna</t>
  </si>
  <si>
    <t>Zachary</t>
  </si>
  <si>
    <t>Net Points per TU Attempt</t>
  </si>
  <si>
    <t>Win Prob</t>
  </si>
  <si>
    <t>vs.</t>
  </si>
  <si>
    <t>Estimated Points Per Win (PPW)</t>
  </si>
  <si>
    <t>Actual PPW based on games played</t>
  </si>
  <si>
    <t>Est W%</t>
  </si>
  <si>
    <r>
      <t xml:space="preserve">Net Points per Game
</t>
    </r>
    <r>
      <rPr>
        <b/>
        <i/>
        <sz val="10"/>
        <color rgb="FF006100"/>
        <rFont val="Helvetica"/>
        <scheme val="minor"/>
      </rPr>
      <t>(Valor)</t>
    </r>
  </si>
  <si>
    <r>
      <t xml:space="preserve">Quiz Outs per TU Attempt
</t>
    </r>
    <r>
      <rPr>
        <b/>
        <i/>
        <sz val="10"/>
        <color rgb="FF006100"/>
        <rFont val="Helvetica"/>
        <scheme val="minor"/>
      </rPr>
      <t>(Glory)</t>
    </r>
  </si>
  <si>
    <t>Glory</t>
  </si>
  <si>
    <t>Average
(per games played)</t>
  </si>
  <si>
    <t>Quizzer Dashboard</t>
  </si>
  <si>
    <t>Design your Advanced Quizzer Rating (AQR) scale:</t>
  </si>
  <si>
    <t>Tournament Avg:</t>
  </si>
  <si>
    <t>Correct</t>
  </si>
  <si>
    <t>Attempt</t>
  </si>
  <si>
    <t>Correct per Attempt (Checked Quizzers)</t>
  </si>
  <si>
    <t>Total Incorrect</t>
  </si>
  <si>
    <t>TU Errors</t>
  </si>
  <si>
    <t>TU Accuracy</t>
  </si>
  <si>
    <t>Toss Up Errors</t>
  </si>
  <si>
    <t>Duplicate this default file (Naz Quiz Scoresheet) and then change the name of the duplicate file (to “Oct 7 2017”, for example).
To duplicate the file, from the list of files page in Numbers choose “Edit”, tap “Tournament Tracker”, then tap the “+” symbol (upper-left) to duplicate.
To rename the duplicated file, tap the file name to edit.</t>
  </si>
  <si>
    <r>
      <t xml:space="preserve">Points Lost per TU Attempt
</t>
    </r>
    <r>
      <rPr>
        <b/>
        <i/>
        <sz val="10"/>
        <color rgb="FF006100"/>
        <rFont val="Helvetica"/>
        <scheme val="minor"/>
      </rPr>
      <t>(Discipline)</t>
    </r>
  </si>
  <si>
    <t>Opponents' Std Dev</t>
  </si>
  <si>
    <t>AQR
(vs Tourney averages)</t>
  </si>
  <si>
    <r>
      <t>WARP</t>
    </r>
    <r>
      <rPr>
        <vertAlign val="subscript"/>
        <sz val="10"/>
        <color indexed="8"/>
        <rFont val="Helvetica"/>
      </rPr>
      <t>100</t>
    </r>
  </si>
  <si>
    <t>Checked Quizzers per Game</t>
  </si>
  <si>
    <t>Correct per Game</t>
  </si>
  <si>
    <t>Attempts per Game</t>
  </si>
  <si>
    <t>Points Gained (Checked)</t>
  </si>
  <si>
    <t>Points Lost (Checked)</t>
  </si>
  <si>
    <t>Net Points (Checked)</t>
  </si>
  <si>
    <t>Points for Average (Checked)</t>
  </si>
  <si>
    <t>Quiz Outs (Checked)</t>
  </si>
  <si>
    <t>Total AQR</t>
  </si>
  <si>
    <t>(Define your "average" quizzer or season's avg)</t>
  </si>
  <si>
    <t>Std Dev for All Games</t>
  </si>
  <si>
    <t>Avg PPG for All Games</t>
  </si>
  <si>
    <t>Opponents' Avg PPG</t>
  </si>
  <si>
    <t>Average for all quizzers in all games</t>
  </si>
  <si>
    <t>Use checkboxes to customize the charts displayed below.</t>
  </si>
  <si>
    <t>Dashboard</t>
  </si>
  <si>
    <t>Relative weights:</t>
  </si>
  <si>
    <t>Team</t>
  </si>
  <si>
    <t>Name</t>
  </si>
  <si>
    <t>Game</t>
  </si>
  <si>
    <t>Correct per Attempt
(Intellect)</t>
  </si>
  <si>
    <t>Pts Gained per Attempt
(Impact)</t>
  </si>
  <si>
    <t>Points Lost per TU Attempt
(Discipline)</t>
  </si>
  <si>
    <t>Quiz Outs per TU Attempt
(Glory)</t>
  </si>
  <si>
    <t>Net Points per Game
(Valor)</t>
  </si>
  <si>
    <t>Net Points</t>
  </si>
  <si>
    <t>Game:</t>
  </si>
  <si>
    <t>G err</t>
  </si>
  <si>
    <t>A err</t>
  </si>
  <si>
    <t>Q err</t>
  </si>
  <si>
    <t>V err</t>
  </si>
  <si>
    <t>R err</t>
  </si>
  <si>
    <t>BC/S err</t>
  </si>
  <si>
    <t>X err</t>
  </si>
  <si>
    <t>G corr</t>
  </si>
  <si>
    <t>A corr</t>
  </si>
  <si>
    <t>Q corr</t>
  </si>
  <si>
    <t>V corr</t>
  </si>
  <si>
    <t>R corr</t>
  </si>
  <si>
    <t>BC/S corr</t>
  </si>
  <si>
    <t>X corr</t>
  </si>
  <si>
    <t>Team 3</t>
  </si>
  <si>
    <t>Team A</t>
  </si>
  <si>
    <t>Team B</t>
  </si>
  <si>
    <t>Team C</t>
  </si>
  <si>
    <t>Quizzer 6</t>
  </si>
  <si>
    <t>NOTE: Items in Yellow Boxes are designated to be edited.
1. Change the Team Names (‘Team 1’, ‘Team 2’, 'Team 3') by tapping on those cells and typing.</t>
  </si>
  <si>
    <t>Name 1</t>
  </si>
  <si>
    <t>Name 2</t>
  </si>
  <si>
    <t>Name 3</t>
  </si>
  <si>
    <t>Name 4</t>
  </si>
  <si>
    <t>Name 5</t>
  </si>
  <si>
    <t>Name 6</t>
  </si>
  <si>
    <t>Team 4</t>
  </si>
  <si>
    <t>Team 5</t>
  </si>
  <si>
    <t>Team 6</t>
  </si>
  <si>
    <t>Team 7</t>
  </si>
  <si>
    <t>Team 8</t>
  </si>
  <si>
    <t>Gaps</t>
  </si>
  <si>
    <t>Cum AT Gap</t>
  </si>
  <si>
    <t>Cum MV Gap</t>
  </si>
  <si>
    <t>Question</t>
  </si>
  <si>
    <t>Cumulative First AT Question</t>
  </si>
  <si>
    <t>Cumulative First MV Question</t>
  </si>
  <si>
    <t>Cum X</t>
  </si>
  <si>
    <t>Cum 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</si>
</sst>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0000000000"/>
  </numFmts>
  <fonts count="43" x14ac:knownFonts="1">
    <font>
      <sz val="10"/>
      <color indexed="8"/>
      <name val="Helvetica"/>
    </font>
    <font>
      <sz val="12"/>
      <color indexed="8"/>
      <name val="Helvetica"/>
    </font>
    <font>
      <b/>
      <sz val="10"/>
      <color indexed="8"/>
      <name val="Helvetica"/>
    </font>
    <font>
      <b/>
      <sz val="10"/>
      <color indexed="15"/>
      <name val="Helvetica"/>
    </font>
    <font>
      <sz val="10"/>
      <color indexed="15"/>
      <name val="Helvetica"/>
    </font>
    <font>
      <sz val="12"/>
      <color indexed="8"/>
      <name val="Verdana"/>
      <family val="2"/>
    </font>
    <font>
      <b/>
      <sz val="11"/>
      <color indexed="8"/>
      <name val="Calibri"/>
      <family val="2"/>
    </font>
    <font>
      <b/>
      <sz val="11"/>
      <color indexed="20"/>
      <name val="Calibri"/>
      <family val="2"/>
    </font>
    <font>
      <sz val="11"/>
      <color indexed="8"/>
      <name val="Calibri"/>
      <family val="2"/>
    </font>
    <font>
      <b/>
      <sz val="10"/>
      <color indexed="26"/>
      <name val="Helvetica"/>
    </font>
    <font>
      <sz val="10"/>
      <color indexed="49"/>
      <name val="Helvetica"/>
    </font>
    <font>
      <sz val="10"/>
      <color indexed="8"/>
      <name val="Helvetica"/>
    </font>
    <font>
      <sz val="11"/>
      <color rgb="FF006100"/>
      <name val="Helvetica"/>
      <family val="2"/>
      <scheme val="minor"/>
    </font>
    <font>
      <sz val="10"/>
      <color indexed="8"/>
      <name val="Helvetica"/>
      <scheme val="minor"/>
    </font>
    <font>
      <sz val="11"/>
      <color rgb="FF3F3F76"/>
      <name val="Helvetica"/>
      <family val="2"/>
      <scheme val="minor"/>
    </font>
    <font>
      <sz val="10"/>
      <color theme="0"/>
      <name val="Helvetica"/>
    </font>
    <font>
      <sz val="10"/>
      <color theme="0"/>
      <name val="Helvetica"/>
      <scheme val="minor"/>
    </font>
    <font>
      <sz val="10"/>
      <color rgb="FF3F3F76"/>
      <name val="Helvetica"/>
      <scheme val="minor"/>
    </font>
    <font>
      <sz val="10"/>
      <color rgb="FF006100"/>
      <name val="Helvetica"/>
      <scheme val="minor"/>
    </font>
    <font>
      <b/>
      <i/>
      <sz val="10"/>
      <color rgb="FF006100"/>
      <name val="Helvetica"/>
      <scheme val="minor"/>
    </font>
    <font>
      <sz val="10"/>
      <color theme="0"/>
      <name val="Helvetica"/>
      <family val="2"/>
      <scheme val="minor"/>
    </font>
    <font>
      <sz val="10"/>
      <color rgb="FF3F3F76"/>
      <name val="Helvetica"/>
      <family val="2"/>
      <scheme val="minor"/>
    </font>
    <font>
      <sz val="10"/>
      <color indexed="49"/>
      <name val="Helvetica"/>
      <scheme val="minor"/>
    </font>
    <font>
      <sz val="10"/>
      <color indexed="18"/>
      <name val="Helvetica"/>
      <scheme val="minor"/>
    </font>
    <font>
      <b/>
      <sz val="9"/>
      <color indexed="81"/>
      <name val="Tahoma"/>
      <family val="2"/>
    </font>
    <font>
      <sz val="11"/>
      <color theme="0"/>
      <name val="Calibri"/>
      <family val="2"/>
    </font>
    <font>
      <sz val="9"/>
      <color indexed="81"/>
      <name val="Tahoma"/>
      <family val="2"/>
    </font>
    <font>
      <vertAlign val="subscript"/>
      <sz val="10"/>
      <color indexed="8"/>
      <name val="Helvetica"/>
    </font>
    <font>
      <sz val="12"/>
      <color theme="0"/>
      <name val="Verdana"/>
      <family val="2"/>
    </font>
    <font>
      <sz val="8"/>
      <color theme="0"/>
      <name val="Verdana"/>
      <family val="2"/>
    </font>
    <font>
      <sz val="10"/>
      <color theme="0"/>
      <name val="Verdana"/>
      <family val="2"/>
    </font>
    <font>
      <b/>
      <sz val="10"/>
      <color theme="0"/>
      <name val="Helvetica"/>
    </font>
    <font>
      <sz val="10"/>
      <color theme="0"/>
      <name val="Helvetica"/>
      <scheme val="major"/>
    </font>
    <font>
      <sz val="27"/>
      <color theme="0"/>
      <name val="Helvetica"/>
    </font>
    <font>
      <sz val="12"/>
      <color rgb="FFFF0000"/>
      <name val="Verdana"/>
      <family val="2"/>
    </font>
    <font>
      <sz val="10"/>
      <color rgb="FFFF0000"/>
      <name val="Helvetica"/>
    </font>
    <font>
      <b/>
      <sz val="27"/>
      <color theme="4" tint="-0.249977111117893"/>
      <name val="Helvetica"/>
    </font>
    <font>
      <b/>
      <sz val="10"/>
      <color theme="4" tint="-0.249977111117893"/>
      <name val="Helvetica"/>
    </font>
    <font>
      <b/>
      <sz val="27"/>
      <color indexed="55"/>
      <name val="Helvetica"/>
    </font>
    <font>
      <b/>
      <sz val="27"/>
      <color theme="5" tint="-0.249977111117893"/>
      <name val="Helvetica"/>
    </font>
    <font>
      <b/>
      <sz val="10"/>
      <color theme="5" tint="-0.249977111117893"/>
      <name val="Helvetica"/>
    </font>
    <font>
      <sz val="10"/>
      <color indexed="8"/>
      <name val="Helvetica"/>
      <scheme val="major"/>
    </font>
    <font>
      <sz val="12"/>
      <color indexed="8"/>
      <name val="Helvetica"/>
      <scheme val="major"/>
    </font>
  </fonts>
  <fills count="28">
    <fill>
      <patternFill patternType="none"/>
    </fill>
    <fill>
      <patternFill patternType="gray125"/>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40"/>
        <bgColor auto="1"/>
      </patternFill>
    </fill>
    <fill>
      <patternFill patternType="solid">
        <fgColor indexed="41"/>
        <bgColor auto="1"/>
      </patternFill>
    </fill>
    <fill>
      <patternFill patternType="solid">
        <fgColor indexed="42"/>
        <bgColor auto="1"/>
      </patternFill>
    </fill>
    <fill>
      <patternFill patternType="solid">
        <fgColor indexed="43"/>
        <bgColor auto="1"/>
      </patternFill>
    </fill>
    <fill>
      <patternFill patternType="solid">
        <fgColor indexed="44"/>
        <bgColor auto="1"/>
      </patternFill>
    </fill>
    <fill>
      <patternFill patternType="solid">
        <fgColor indexed="45"/>
        <bgColor auto="1"/>
      </patternFill>
    </fill>
    <fill>
      <patternFill patternType="solid">
        <fgColor indexed="46"/>
        <bgColor auto="1"/>
      </patternFill>
    </fill>
    <fill>
      <patternFill patternType="solid">
        <fgColor indexed="47"/>
        <bgColor auto="1"/>
      </patternFill>
    </fill>
    <fill>
      <patternFill patternType="solid">
        <fgColor indexed="48"/>
        <bgColor auto="1"/>
      </patternFill>
    </fill>
    <fill>
      <patternFill patternType="solid">
        <fgColor indexed="50"/>
        <bgColor auto="1"/>
      </patternFill>
    </fill>
    <fill>
      <patternFill patternType="solid">
        <fgColor indexed="51"/>
        <bgColor auto="1"/>
      </patternFill>
    </fill>
    <fill>
      <patternFill patternType="solid">
        <fgColor indexed="52"/>
        <bgColor auto="1"/>
      </patternFill>
    </fill>
    <fill>
      <patternFill patternType="solid">
        <fgColor indexed="54"/>
        <bgColor auto="1"/>
      </patternFill>
    </fill>
    <fill>
      <patternFill patternType="solid">
        <fgColor rgb="FFC6EFCE"/>
      </patternFill>
    </fill>
    <fill>
      <patternFill patternType="solid">
        <fgColor theme="0"/>
        <bgColor indexed="64"/>
      </patternFill>
    </fill>
    <fill>
      <patternFill patternType="solid">
        <fgColor theme="1"/>
        <bgColor indexed="64"/>
      </patternFill>
    </fill>
    <fill>
      <patternFill patternType="solid">
        <fgColor rgb="FFFFCC99"/>
      </patternFill>
    </fill>
    <fill>
      <patternFill patternType="solid">
        <fgColor theme="4" tint="0.79998168889431442"/>
        <bgColor indexed="64"/>
      </patternFill>
    </fill>
    <fill>
      <patternFill patternType="solid">
        <fgColor theme="5" tint="0.79998168889431442"/>
        <bgColor indexed="64"/>
      </patternFill>
    </fill>
  </fills>
  <borders count="84">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4"/>
      </right>
      <top style="thin">
        <color indexed="14"/>
      </top>
      <bottom style="thin">
        <color indexed="13"/>
      </bottom>
      <diagonal/>
    </border>
    <border>
      <left style="thin">
        <color indexed="14"/>
      </left>
      <right style="thin">
        <color indexed="13"/>
      </right>
      <top style="thin">
        <color indexed="14"/>
      </top>
      <bottom style="thin">
        <color indexed="13"/>
      </bottom>
      <diagonal/>
    </border>
    <border>
      <left style="thin">
        <color indexed="13"/>
      </left>
      <right style="thin">
        <color indexed="13"/>
      </right>
      <top style="thin">
        <color indexed="14"/>
      </top>
      <bottom style="thin">
        <color indexed="13"/>
      </bottom>
      <diagonal/>
    </border>
    <border>
      <left style="thin">
        <color indexed="13"/>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top/>
      <bottom style="medium">
        <color indexed="19"/>
      </bottom>
      <diagonal/>
    </border>
    <border>
      <left/>
      <right style="medium">
        <color indexed="19"/>
      </right>
      <top/>
      <bottom style="thin">
        <color indexed="8"/>
      </bottom>
      <diagonal/>
    </border>
    <border>
      <left style="medium">
        <color indexed="19"/>
      </left>
      <right/>
      <top/>
      <bottom style="thin">
        <color indexed="8"/>
      </bottom>
      <diagonal/>
    </border>
    <border>
      <left/>
      <right/>
      <top/>
      <bottom style="thin">
        <color indexed="8"/>
      </bottom>
      <diagonal/>
    </border>
    <border>
      <left style="thin">
        <color indexed="8"/>
      </left>
      <right style="medium">
        <color indexed="19"/>
      </right>
      <top style="thin">
        <color indexed="8"/>
      </top>
      <bottom style="thin">
        <color indexed="8"/>
      </bottom>
      <diagonal/>
    </border>
    <border>
      <left style="medium">
        <color indexed="19"/>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medium">
        <color indexed="19"/>
      </left>
      <right style="medium">
        <color indexed="8"/>
      </right>
      <top style="medium">
        <color indexed="19"/>
      </top>
      <bottom style="thin">
        <color indexed="8"/>
      </bottom>
      <diagonal/>
    </border>
    <border>
      <left style="medium">
        <color indexed="8"/>
      </left>
      <right style="medium">
        <color indexed="19"/>
      </right>
      <top style="medium">
        <color indexed="19"/>
      </top>
      <bottom style="thin">
        <color indexed="8"/>
      </bottom>
      <diagonal/>
    </border>
    <border>
      <left style="medium">
        <color indexed="19"/>
      </left>
      <right style="medium">
        <color indexed="8"/>
      </right>
      <top style="thin">
        <color indexed="8"/>
      </top>
      <bottom style="thin">
        <color indexed="8"/>
      </bottom>
      <diagonal/>
    </border>
    <border>
      <left style="medium">
        <color indexed="8"/>
      </left>
      <right style="medium">
        <color indexed="19"/>
      </right>
      <top style="thin">
        <color indexed="8"/>
      </top>
      <bottom style="thin">
        <color indexed="8"/>
      </bottom>
      <diagonal/>
    </border>
    <border>
      <left style="medium">
        <color indexed="19"/>
      </left>
      <right style="medium">
        <color indexed="8"/>
      </right>
      <top style="thin">
        <color indexed="8"/>
      </top>
      <bottom style="medium">
        <color indexed="19"/>
      </bottom>
      <diagonal/>
    </border>
    <border>
      <left style="medium">
        <color indexed="8"/>
      </left>
      <right style="medium">
        <color indexed="19"/>
      </right>
      <top style="thin">
        <color indexed="8"/>
      </top>
      <bottom style="medium">
        <color indexed="19"/>
      </bottom>
      <diagonal/>
    </border>
    <border>
      <left style="medium">
        <color indexed="19"/>
      </left>
      <right/>
      <top style="medium">
        <color indexed="19"/>
      </top>
      <bottom style="medium">
        <color indexed="51"/>
      </bottom>
      <diagonal/>
    </border>
    <border>
      <left/>
      <right style="medium">
        <color indexed="19"/>
      </right>
      <top style="medium">
        <color indexed="19"/>
      </top>
      <bottom style="medium">
        <color indexed="51"/>
      </bottom>
      <diagonal/>
    </border>
    <border>
      <left/>
      <right/>
      <top style="medium">
        <color indexed="19"/>
      </top>
      <bottom style="medium">
        <color indexed="51"/>
      </bottom>
      <diagonal/>
    </border>
    <border>
      <left style="thin">
        <color indexed="8"/>
      </left>
      <right style="thin">
        <color indexed="8"/>
      </right>
      <top style="medium">
        <color indexed="51"/>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bottom style="thin">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3"/>
      </left>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top style="thin">
        <color indexed="13"/>
      </top>
      <bottom/>
      <diagonal/>
    </border>
    <border>
      <left/>
      <right/>
      <top style="thin">
        <color indexed="64"/>
      </top>
      <bottom style="thin">
        <color indexed="64"/>
      </bottom>
      <diagonal/>
    </border>
    <border>
      <left/>
      <right style="thin">
        <color rgb="FF7F7F7F"/>
      </right>
      <top/>
      <bottom style="thin">
        <color indexed="64"/>
      </bottom>
      <diagonal/>
    </border>
    <border>
      <left/>
      <right style="thin">
        <color indexed="13"/>
      </right>
      <top style="thin">
        <color indexed="13"/>
      </top>
      <bottom style="thin">
        <color indexed="13"/>
      </bottom>
      <diagonal/>
    </border>
    <border>
      <left style="thin">
        <color indexed="13"/>
      </left>
      <right style="thin">
        <color indexed="13"/>
      </right>
      <top/>
      <bottom style="thin">
        <color indexed="13"/>
      </bottom>
      <diagonal/>
    </border>
    <border>
      <left/>
      <right/>
      <top/>
      <bottom style="thin">
        <color indexed="13"/>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19"/>
      </top>
      <bottom style="medium">
        <color indexed="51"/>
      </bottom>
      <diagonal/>
    </border>
    <border>
      <left style="thin">
        <color indexed="8"/>
      </left>
      <right style="thin">
        <color indexed="64"/>
      </right>
      <top style="medium">
        <color indexed="51"/>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medium">
        <color indexed="51"/>
      </bottom>
      <diagonal/>
    </border>
    <border>
      <left style="thin">
        <color indexed="64"/>
      </left>
      <right style="thin">
        <color indexed="8"/>
      </right>
      <top style="medium">
        <color indexed="51"/>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53"/>
      </left>
      <right/>
      <top/>
      <bottom/>
      <diagonal/>
    </border>
    <border>
      <left style="thin">
        <color indexed="64"/>
      </left>
      <right/>
      <top style="thin">
        <color indexed="64"/>
      </top>
      <bottom style="medium">
        <color indexed="19"/>
      </bottom>
      <diagonal/>
    </border>
    <border>
      <left/>
      <right style="medium">
        <color indexed="19"/>
      </right>
      <top style="thin">
        <color indexed="64"/>
      </top>
      <bottom style="medium">
        <color indexed="19"/>
      </bottom>
      <diagonal/>
    </border>
    <border>
      <left style="medium">
        <color indexed="19"/>
      </left>
      <right/>
      <top style="thin">
        <color indexed="64"/>
      </top>
      <bottom style="medium">
        <color indexed="19"/>
      </bottom>
      <diagonal/>
    </border>
    <border>
      <left/>
      <right/>
      <top style="thin">
        <color indexed="64"/>
      </top>
      <bottom style="medium">
        <color indexed="19"/>
      </bottom>
      <diagonal/>
    </border>
    <border>
      <left/>
      <right style="thin">
        <color indexed="64"/>
      </right>
      <top style="thin">
        <color indexed="64"/>
      </top>
      <bottom style="medium">
        <color indexed="19"/>
      </bottom>
      <diagonal/>
    </border>
    <border>
      <left style="thin">
        <color indexed="64"/>
      </left>
      <right/>
      <top style="medium">
        <color indexed="19"/>
      </top>
      <bottom style="medium">
        <color indexed="51"/>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s>
  <cellStyleXfs count="38">
    <xf numFmtId="0" fontId="0" fillId="0" borderId="0" applyNumberFormat="0" applyFill="0" applyBorder="0" applyProtection="0">
      <alignment vertical="top" wrapText="1"/>
    </xf>
    <xf numFmtId="9" fontId="11" fillId="0" borderId="0" applyFont="0" applyFill="0" applyBorder="0" applyAlignment="0" applyProtection="0"/>
    <xf numFmtId="0" fontId="12" fillId="22" borderId="0" applyNumberFormat="0" applyBorder="0" applyAlignment="0" applyProtection="0"/>
    <xf numFmtId="0" fontId="14" fillId="25" borderId="36" applyNumberFormat="0" applyAlignment="0" applyProtection="0"/>
    <xf numFmtId="0" fontId="11" fillId="0" borderId="8" applyNumberFormat="0" applyFill="0" applyBorder="0" applyProtection="0">
      <alignment vertical="top" wrapText="1"/>
    </xf>
    <xf numFmtId="9" fontId="11" fillId="0" borderId="8" applyFont="0" applyFill="0" applyBorder="0" applyAlignment="0" applyProtection="0"/>
    <xf numFmtId="0" fontId="12" fillId="22" borderId="8" applyNumberFormat="0" applyBorder="0" applyAlignment="0" applyProtection="0"/>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xf numFmtId="0" fontId="11" fillId="0" borderId="8" applyNumberFormat="0" applyFill="0" applyBorder="0" applyProtection="0">
      <alignment vertical="top" wrapText="1"/>
    </xf>
  </cellStyleXfs>
  <cellXfs count="312">
    <xf numFmtId="0" fontId="0" fillId="0" borderId="0" xfId="0" applyFont="1" applyAlignment="1">
      <alignment vertical="top" wrapText="1"/>
    </xf>
    <xf numFmtId="0" fontId="0" fillId="0" borderId="0" xfId="0" applyNumberFormat="1" applyFont="1" applyAlignment="1">
      <alignment vertical="top" wrapText="1"/>
    </xf>
    <xf numFmtId="49" fontId="3" fillId="3" borderId="2" xfId="0" applyNumberFormat="1" applyFont="1" applyFill="1" applyBorder="1" applyAlignment="1">
      <alignment vertical="top" wrapText="1"/>
    </xf>
    <xf numFmtId="0" fontId="0" fillId="0" borderId="6" xfId="0" applyFont="1" applyBorder="1" applyAlignment="1">
      <alignment vertical="top" wrapText="1"/>
    </xf>
    <xf numFmtId="0" fontId="5" fillId="0" borderId="0" xfId="0" applyNumberFormat="1" applyFont="1" applyAlignment="1">
      <alignment vertical="top" wrapText="1"/>
    </xf>
    <xf numFmtId="49" fontId="6" fillId="5" borderId="8" xfId="0" applyNumberFormat="1" applyFont="1" applyFill="1" applyBorder="1" applyAlignment="1"/>
    <xf numFmtId="0" fontId="5" fillId="5" borderId="9" xfId="0" applyFont="1" applyFill="1" applyBorder="1" applyAlignment="1"/>
    <xf numFmtId="0" fontId="5" fillId="5" borderId="8" xfId="0" applyFont="1" applyFill="1" applyBorder="1" applyAlignment="1"/>
    <xf numFmtId="0" fontId="5" fillId="5" borderId="10" xfId="0" applyFont="1" applyFill="1" applyBorder="1" applyAlignment="1"/>
    <xf numFmtId="49" fontId="8" fillId="5" borderId="11" xfId="0" applyNumberFormat="1" applyFont="1" applyFill="1" applyBorder="1" applyAlignment="1">
      <alignment horizontal="center"/>
    </xf>
    <xf numFmtId="49" fontId="8" fillId="5" borderId="12" xfId="0" applyNumberFormat="1" applyFont="1" applyFill="1" applyBorder="1" applyAlignment="1">
      <alignment horizontal="center"/>
    </xf>
    <xf numFmtId="49" fontId="8" fillId="8" borderId="13" xfId="0" applyNumberFormat="1" applyFont="1" applyFill="1" applyBorder="1" applyAlignment="1"/>
    <xf numFmtId="0" fontId="8" fillId="5" borderId="14" xfId="0" applyNumberFormat="1" applyFont="1" applyFill="1" applyBorder="1" applyAlignment="1">
      <alignment horizontal="center"/>
    </xf>
    <xf numFmtId="0" fontId="8" fillId="5" borderId="15" xfId="0" applyNumberFormat="1" applyFont="1" applyFill="1" applyBorder="1" applyAlignment="1">
      <alignment horizontal="center"/>
    </xf>
    <xf numFmtId="0" fontId="5" fillId="5" borderId="16" xfId="0" applyFont="1" applyFill="1" applyBorder="1" applyAlignment="1"/>
    <xf numFmtId="49" fontId="7" fillId="6" borderId="17" xfId="0" applyNumberFormat="1" applyFont="1" applyFill="1" applyBorder="1" applyAlignment="1">
      <alignment horizontal="center"/>
    </xf>
    <xf numFmtId="49" fontId="7" fillId="7" borderId="18" xfId="0" applyNumberFormat="1" applyFont="1" applyFill="1" applyBorder="1" applyAlignment="1">
      <alignment horizontal="center"/>
    </xf>
    <xf numFmtId="1" fontId="7" fillId="7" borderId="20" xfId="0" applyNumberFormat="1" applyFont="1" applyFill="1" applyBorder="1" applyAlignment="1">
      <alignment horizontal="center"/>
    </xf>
    <xf numFmtId="49" fontId="7" fillId="7" borderId="20" xfId="0" applyNumberFormat="1" applyFont="1" applyFill="1" applyBorder="1" applyAlignment="1">
      <alignment horizontal="center"/>
    </xf>
    <xf numFmtId="49" fontId="7" fillId="7" borderId="22" xfId="0" applyNumberFormat="1" applyFont="1" applyFill="1" applyBorder="1" applyAlignment="1">
      <alignment horizontal="center"/>
    </xf>
    <xf numFmtId="0" fontId="0" fillId="0" borderId="0" xfId="0" applyNumberFormat="1" applyFont="1" applyAlignment="1">
      <alignment vertical="top" wrapText="1"/>
    </xf>
    <xf numFmtId="49" fontId="9" fillId="0" borderId="7" xfId="0" applyNumberFormat="1" applyFont="1" applyBorder="1" applyAlignment="1">
      <alignment horizontal="center" vertical="top" wrapText="1"/>
    </xf>
    <xf numFmtId="1" fontId="0" fillId="4" borderId="7" xfId="0" applyNumberFormat="1" applyFont="1" applyFill="1" applyBorder="1" applyAlignment="1">
      <alignment horizontal="center" vertical="top" wrapText="1"/>
    </xf>
    <xf numFmtId="0" fontId="9" fillId="4" borderId="7" xfId="0" applyNumberFormat="1" applyFont="1" applyFill="1" applyBorder="1" applyAlignment="1">
      <alignment horizontal="center" vertical="top" wrapText="1"/>
    </xf>
    <xf numFmtId="1" fontId="0" fillId="0" borderId="7" xfId="0" applyNumberFormat="1" applyFont="1" applyBorder="1" applyAlignment="1">
      <alignment horizontal="center" vertical="top" wrapText="1"/>
    </xf>
    <xf numFmtId="0" fontId="9" fillId="0" borderId="7" xfId="0" applyNumberFormat="1" applyFont="1" applyBorder="1" applyAlignment="1">
      <alignment horizontal="center" vertical="top" wrapText="1"/>
    </xf>
    <xf numFmtId="0" fontId="0" fillId="0" borderId="7" xfId="0" applyNumberFormat="1" applyFont="1" applyBorder="1" applyAlignment="1">
      <alignment horizontal="center" vertical="top" wrapText="1"/>
    </xf>
    <xf numFmtId="0" fontId="0" fillId="4" borderId="7" xfId="0" applyNumberFormat="1" applyFont="1" applyFill="1" applyBorder="1" applyAlignment="1">
      <alignment horizontal="center" vertical="top" wrapText="1"/>
    </xf>
    <xf numFmtId="49" fontId="9" fillId="0" borderId="7" xfId="0" applyNumberFormat="1" applyFont="1" applyBorder="1" applyAlignment="1">
      <alignment vertical="top" wrapText="1"/>
    </xf>
    <xf numFmtId="0" fontId="9" fillId="0" borderId="7" xfId="0" applyNumberFormat="1" applyFont="1" applyBorder="1" applyAlignment="1">
      <alignment vertical="top" wrapText="1"/>
    </xf>
    <xf numFmtId="49" fontId="9" fillId="4" borderId="7" xfId="0" applyNumberFormat="1" applyFont="1" applyFill="1" applyBorder="1" applyAlignment="1">
      <alignment vertical="top" wrapText="1"/>
    </xf>
    <xf numFmtId="0" fontId="9" fillId="4" borderId="7" xfId="0" applyNumberFormat="1" applyFont="1" applyFill="1" applyBorder="1" applyAlignment="1">
      <alignment vertical="top" wrapText="1"/>
    </xf>
    <xf numFmtId="164" fontId="9" fillId="0" borderId="7" xfId="0" applyNumberFormat="1" applyFont="1" applyBorder="1" applyAlignment="1">
      <alignment vertical="top" wrapText="1"/>
    </xf>
    <xf numFmtId="0" fontId="0" fillId="0" borderId="0" xfId="0" applyNumberFormat="1" applyFont="1" applyAlignment="1">
      <alignment vertical="top" wrapText="1"/>
    </xf>
    <xf numFmtId="0" fontId="9" fillId="0" borderId="7" xfId="0" applyFont="1" applyBorder="1" applyAlignment="1">
      <alignment horizontal="center" vertical="top" wrapText="1"/>
    </xf>
    <xf numFmtId="49" fontId="0" fillId="9" borderId="7" xfId="0" applyNumberFormat="1" applyFont="1" applyFill="1" applyBorder="1" applyAlignment="1">
      <alignment horizontal="center" vertical="top" wrapText="1"/>
    </xf>
    <xf numFmtId="49" fontId="0" fillId="10" borderId="7" xfId="0" applyNumberFormat="1" applyFont="1" applyFill="1" applyBorder="1" applyAlignment="1">
      <alignment horizontal="center" vertical="top" wrapText="1"/>
    </xf>
    <xf numFmtId="49" fontId="0" fillId="11" borderId="7" xfId="0" applyNumberFormat="1" applyFont="1" applyFill="1" applyBorder="1" applyAlignment="1">
      <alignment horizontal="center" vertical="top" wrapText="1"/>
    </xf>
    <xf numFmtId="49" fontId="0" fillId="12" borderId="7" xfId="0" applyNumberFormat="1" applyFont="1" applyFill="1" applyBorder="1" applyAlignment="1">
      <alignment horizontal="center" vertical="top" wrapText="1"/>
    </xf>
    <xf numFmtId="49" fontId="0" fillId="13" borderId="7" xfId="0" applyNumberFormat="1" applyFont="1" applyFill="1" applyBorder="1" applyAlignment="1">
      <alignment horizontal="center" vertical="top" wrapText="1"/>
    </xf>
    <xf numFmtId="49" fontId="0" fillId="14" borderId="7" xfId="0" applyNumberFormat="1" applyFont="1" applyFill="1" applyBorder="1" applyAlignment="1">
      <alignment horizontal="center" vertical="top" wrapText="1"/>
    </xf>
    <xf numFmtId="49" fontId="0" fillId="15" borderId="7" xfId="0" applyNumberFormat="1" applyFont="1" applyFill="1" applyBorder="1" applyAlignment="1">
      <alignment horizontal="center" vertical="top" wrapText="1"/>
    </xf>
    <xf numFmtId="49" fontId="0" fillId="8" borderId="7" xfId="0" applyNumberFormat="1" applyFont="1" applyFill="1" applyBorder="1" applyAlignment="1">
      <alignment vertical="top" wrapText="1"/>
    </xf>
    <xf numFmtId="164" fontId="9" fillId="4" borderId="7" xfId="0" applyNumberFormat="1" applyFont="1" applyFill="1" applyBorder="1" applyAlignment="1">
      <alignment horizontal="center" vertical="top" wrapText="1"/>
    </xf>
    <xf numFmtId="164" fontId="9" fillId="0" borderId="7" xfId="0" applyNumberFormat="1" applyFont="1" applyBorder="1" applyAlignment="1">
      <alignment horizontal="center" vertical="top" wrapText="1"/>
    </xf>
    <xf numFmtId="0" fontId="9" fillId="4" borderId="7" xfId="0" applyFont="1" applyFill="1" applyBorder="1" applyAlignment="1">
      <alignment vertical="top" wrapText="1"/>
    </xf>
    <xf numFmtId="0" fontId="5" fillId="0" borderId="0" xfId="0" applyNumberFormat="1" applyFont="1" applyAlignment="1">
      <alignment vertical="top" wrapText="1"/>
    </xf>
    <xf numFmtId="49" fontId="0" fillId="0" borderId="26" xfId="0" applyNumberFormat="1" applyFont="1" applyBorder="1" applyAlignment="1">
      <alignment horizontal="center" vertical="top" wrapText="1"/>
    </xf>
    <xf numFmtId="0" fontId="2" fillId="21" borderId="15" xfId="0" applyNumberFormat="1" applyFont="1" applyFill="1" applyBorder="1" applyAlignment="1">
      <alignment horizontal="center" vertical="top" wrapText="1"/>
    </xf>
    <xf numFmtId="0" fontId="0" fillId="0" borderId="15" xfId="0" applyNumberFormat="1" applyFont="1" applyBorder="1" applyAlignment="1">
      <alignment horizontal="center" vertical="top" wrapText="1"/>
    </xf>
    <xf numFmtId="49" fontId="0" fillId="0" borderId="15" xfId="0" applyNumberFormat="1" applyFont="1" applyBorder="1" applyAlignment="1">
      <alignment horizontal="center" vertical="top" wrapText="1"/>
    </xf>
    <xf numFmtId="0" fontId="2" fillId="0" borderId="15" xfId="0" applyNumberFormat="1" applyFont="1" applyBorder="1" applyAlignment="1">
      <alignment horizontal="center" vertical="top" wrapText="1"/>
    </xf>
    <xf numFmtId="0" fontId="5" fillId="0" borderId="0" xfId="0" applyNumberFormat="1" applyFont="1" applyAlignment="1">
      <alignment vertical="top" wrapText="1"/>
    </xf>
    <xf numFmtId="0" fontId="0" fillId="4" borderId="7" xfId="0" applyFont="1" applyFill="1" applyBorder="1" applyAlignment="1">
      <alignment vertical="top" wrapText="1"/>
    </xf>
    <xf numFmtId="0" fontId="0" fillId="0" borderId="7" xfId="0" applyFont="1" applyBorder="1" applyAlignment="1">
      <alignment vertical="top" wrapText="1"/>
    </xf>
    <xf numFmtId="0" fontId="0" fillId="4" borderId="6" xfId="0" applyFont="1" applyFill="1" applyBorder="1" applyAlignment="1">
      <alignment vertical="top" wrapText="1"/>
    </xf>
    <xf numFmtId="49" fontId="0" fillId="4" borderId="7" xfId="0" applyNumberFormat="1" applyFont="1" applyFill="1" applyBorder="1" applyAlignment="1">
      <alignment vertical="top" wrapText="1"/>
    </xf>
    <xf numFmtId="49" fontId="0" fillId="0" borderId="7" xfId="0" applyNumberFormat="1" applyFont="1" applyBorder="1" applyAlignment="1">
      <alignment vertical="top" wrapText="1"/>
    </xf>
    <xf numFmtId="49" fontId="2" fillId="3" borderId="5" xfId="0" applyNumberFormat="1" applyFont="1" applyFill="1" applyBorder="1" applyAlignment="1">
      <alignment vertical="top" wrapText="1"/>
    </xf>
    <xf numFmtId="49" fontId="2" fillId="2" borderId="1" xfId="0" applyNumberFormat="1" applyFont="1" applyFill="1" applyBorder="1" applyAlignment="1">
      <alignment horizontal="center" vertical="top" wrapText="1"/>
    </xf>
    <xf numFmtId="0" fontId="0" fillId="0" borderId="0" xfId="0" applyFont="1" applyAlignment="1">
      <alignment vertical="top" wrapText="1"/>
    </xf>
    <xf numFmtId="9" fontId="0" fillId="4" borderId="7" xfId="1" applyFont="1" applyFill="1" applyBorder="1" applyAlignment="1">
      <alignment horizontal="center" vertical="top" wrapText="1"/>
    </xf>
    <xf numFmtId="9" fontId="0" fillId="4" borderId="7" xfId="1" applyNumberFormat="1" applyFont="1" applyFill="1" applyBorder="1" applyAlignment="1">
      <alignment horizontal="center" vertical="top" wrapText="1"/>
    </xf>
    <xf numFmtId="9" fontId="0" fillId="0" borderId="7" xfId="1" applyNumberFormat="1" applyFont="1" applyBorder="1" applyAlignment="1">
      <alignment horizontal="center" vertical="top" wrapText="1"/>
    </xf>
    <xf numFmtId="164" fontId="0" fillId="4" borderId="7" xfId="0" applyNumberFormat="1" applyFont="1" applyFill="1" applyBorder="1" applyAlignment="1">
      <alignment horizontal="center" vertical="top" wrapText="1"/>
    </xf>
    <xf numFmtId="164" fontId="0" fillId="0" borderId="7" xfId="0" applyNumberFormat="1" applyFont="1" applyBorder="1" applyAlignment="1">
      <alignment horizontal="center" vertical="top" wrapText="1"/>
    </xf>
    <xf numFmtId="49" fontId="2" fillId="3" borderId="5" xfId="0" applyNumberFormat="1" applyFont="1" applyFill="1" applyBorder="1" applyAlignment="1">
      <alignment vertical="top" wrapText="1"/>
    </xf>
    <xf numFmtId="164" fontId="9" fillId="4" borderId="7" xfId="0" applyNumberFormat="1" applyFont="1" applyFill="1" applyBorder="1" applyAlignment="1">
      <alignment vertical="top" wrapText="1"/>
    </xf>
    <xf numFmtId="165" fontId="0" fillId="4" borderId="7" xfId="1" applyNumberFormat="1" applyFont="1" applyFill="1" applyBorder="1" applyAlignment="1">
      <alignment horizontal="center" vertical="top" wrapText="1"/>
    </xf>
    <xf numFmtId="165" fontId="0" fillId="0" borderId="7" xfId="1" applyNumberFormat="1" applyFont="1" applyBorder="1" applyAlignment="1">
      <alignment horizontal="center" vertical="top" wrapText="1"/>
    </xf>
    <xf numFmtId="0" fontId="0" fillId="23" borderId="0" xfId="0" applyFont="1" applyFill="1" applyAlignment="1">
      <alignment vertical="top" wrapText="1"/>
    </xf>
    <xf numFmtId="0" fontId="0" fillId="23" borderId="29" xfId="0" applyFont="1" applyFill="1" applyBorder="1" applyAlignment="1">
      <alignment vertical="top" wrapText="1"/>
    </xf>
    <xf numFmtId="0" fontId="0" fillId="23" borderId="30" xfId="0" applyFont="1" applyFill="1" applyBorder="1" applyAlignment="1">
      <alignment vertical="top" wrapText="1"/>
    </xf>
    <xf numFmtId="0" fontId="0" fillId="23" borderId="31" xfId="0" applyFont="1" applyFill="1" applyBorder="1" applyAlignment="1">
      <alignment vertical="top" wrapText="1"/>
    </xf>
    <xf numFmtId="0" fontId="0" fillId="23" borderId="8" xfId="0" applyFont="1" applyFill="1" applyBorder="1" applyAlignment="1">
      <alignment vertical="top" wrapText="1"/>
    </xf>
    <xf numFmtId="0" fontId="0" fillId="23" borderId="33" xfId="0" applyFont="1" applyFill="1" applyBorder="1" applyAlignment="1">
      <alignment vertical="top" wrapText="1"/>
    </xf>
    <xf numFmtId="9" fontId="0" fillId="0" borderId="7" xfId="1" applyFont="1" applyBorder="1" applyAlignment="1">
      <alignment horizontal="center" vertical="top" wrapText="1"/>
    </xf>
    <xf numFmtId="164" fontId="15" fillId="24" borderId="7" xfId="0" applyNumberFormat="1" applyFont="1" applyFill="1" applyBorder="1" applyAlignment="1">
      <alignment horizontal="center" vertical="top" wrapText="1"/>
    </xf>
    <xf numFmtId="0" fontId="0" fillId="8" borderId="8" xfId="0" applyNumberFormat="1" applyFont="1" applyFill="1" applyBorder="1" applyAlignment="1">
      <alignment horizontal="center" vertical="top" wrapText="1"/>
    </xf>
    <xf numFmtId="0" fontId="0" fillId="8" borderId="34" xfId="0" applyNumberFormat="1" applyFont="1" applyFill="1" applyBorder="1" applyAlignment="1">
      <alignment horizontal="center" vertical="top" wrapText="1"/>
    </xf>
    <xf numFmtId="164" fontId="0" fillId="4" borderId="7" xfId="1" applyNumberFormat="1" applyFont="1" applyFill="1" applyBorder="1" applyAlignment="1">
      <alignment horizontal="center" vertical="top" wrapText="1"/>
    </xf>
    <xf numFmtId="164" fontId="0" fillId="0" borderId="7" xfId="1" applyNumberFormat="1" applyFont="1" applyBorder="1" applyAlignment="1">
      <alignment horizontal="center" vertical="top" wrapText="1"/>
    </xf>
    <xf numFmtId="0" fontId="8" fillId="0" borderId="0" xfId="0" applyNumberFormat="1" applyFont="1" applyAlignment="1">
      <alignment horizontal="center" vertical="top" wrapText="1"/>
    </xf>
    <xf numFmtId="166" fontId="8" fillId="5" borderId="8" xfId="0" applyNumberFormat="1" applyFont="1" applyFill="1" applyBorder="1" applyAlignment="1">
      <alignment horizontal="center"/>
    </xf>
    <xf numFmtId="1" fontId="7" fillId="6" borderId="19" xfId="0" applyNumberFormat="1" applyFont="1" applyFill="1" applyBorder="1" applyAlignment="1">
      <alignment horizontal="center"/>
    </xf>
    <xf numFmtId="164" fontId="25" fillId="24" borderId="42" xfId="0" applyNumberFormat="1" applyFont="1" applyFill="1" applyBorder="1" applyAlignment="1">
      <alignment horizontal="center" vertical="top" wrapText="1"/>
    </xf>
    <xf numFmtId="164" fontId="25" fillId="24" borderId="43" xfId="0" applyNumberFormat="1" applyFont="1" applyFill="1" applyBorder="1" applyAlignment="1">
      <alignment horizontal="center" vertical="top" wrapText="1"/>
    </xf>
    <xf numFmtId="9" fontId="8" fillId="5" borderId="8" xfId="1" applyFont="1" applyFill="1" applyBorder="1" applyAlignment="1">
      <alignment horizontal="center"/>
    </xf>
    <xf numFmtId="49" fontId="0" fillId="8" borderId="46" xfId="0" applyNumberFormat="1" applyFont="1" applyFill="1" applyBorder="1" applyAlignment="1">
      <alignment vertical="top" wrapText="1"/>
    </xf>
    <xf numFmtId="49" fontId="13" fillId="23" borderId="47" xfId="0" applyNumberFormat="1" applyFont="1" applyFill="1" applyBorder="1" applyAlignment="1">
      <alignment horizontal="center" vertical="center" wrapText="1"/>
    </xf>
    <xf numFmtId="49" fontId="0" fillId="8" borderId="48" xfId="0" applyNumberFormat="1" applyFont="1" applyFill="1" applyBorder="1" applyAlignment="1">
      <alignment vertical="top" wrapText="1"/>
    </xf>
    <xf numFmtId="2" fontId="15" fillId="24" borderId="49" xfId="0" applyNumberFormat="1" applyFont="1" applyFill="1" applyBorder="1" applyAlignment="1">
      <alignment horizontal="center" vertical="top" wrapText="1"/>
    </xf>
    <xf numFmtId="0" fontId="15" fillId="24" borderId="49" xfId="0" applyFont="1" applyFill="1" applyBorder="1" applyAlignment="1">
      <alignment vertical="top" wrapText="1"/>
    </xf>
    <xf numFmtId="0" fontId="20" fillId="24" borderId="27" xfId="2" applyFont="1" applyFill="1" applyBorder="1" applyAlignment="1">
      <alignment vertical="top" wrapText="1"/>
    </xf>
    <xf numFmtId="2" fontId="0" fillId="4" borderId="7" xfId="1" applyNumberFormat="1" applyFont="1" applyFill="1" applyBorder="1" applyAlignment="1">
      <alignment horizontal="center" vertical="top" wrapText="1"/>
    </xf>
    <xf numFmtId="2" fontId="0" fillId="0" borderId="7" xfId="1" applyNumberFormat="1" applyFont="1" applyBorder="1" applyAlignment="1">
      <alignment horizontal="center" vertical="top" wrapText="1"/>
    </xf>
    <xf numFmtId="0" fontId="0" fillId="23" borderId="0" xfId="0" applyFont="1" applyFill="1" applyAlignment="1">
      <alignment vertical="top"/>
    </xf>
    <xf numFmtId="9" fontId="20" fillId="24" borderId="27" xfId="1" applyNumberFormat="1" applyFont="1" applyFill="1" applyBorder="1" applyAlignment="1">
      <alignment horizontal="center" vertical="top" wrapText="1"/>
    </xf>
    <xf numFmtId="164" fontId="20" fillId="24" borderId="27" xfId="2" applyNumberFormat="1" applyFont="1" applyFill="1" applyBorder="1" applyAlignment="1">
      <alignment horizontal="center" vertical="top" wrapText="1"/>
    </xf>
    <xf numFmtId="165" fontId="20" fillId="24" borderId="27" xfId="2" applyNumberFormat="1" applyFont="1" applyFill="1" applyBorder="1" applyAlignment="1">
      <alignment horizontal="center" vertical="top" wrapText="1"/>
    </xf>
    <xf numFmtId="9" fontId="20" fillId="24" borderId="27" xfId="1" applyFont="1" applyFill="1" applyBorder="1" applyAlignment="1">
      <alignment horizontal="center" vertical="top" wrapText="1"/>
    </xf>
    <xf numFmtId="49" fontId="16" fillId="24" borderId="7" xfId="0" applyNumberFormat="1" applyFont="1" applyFill="1" applyBorder="1" applyAlignment="1">
      <alignment horizontal="center" vertical="center" wrapText="1"/>
    </xf>
    <xf numFmtId="49" fontId="18" fillId="22" borderId="7" xfId="2" applyNumberFormat="1" applyFont="1" applyBorder="1" applyAlignment="1">
      <alignment horizontal="center" vertical="center" wrapText="1"/>
    </xf>
    <xf numFmtId="2" fontId="0" fillId="4" borderId="52" xfId="1" applyNumberFormat="1" applyFont="1" applyFill="1" applyBorder="1" applyAlignment="1">
      <alignment horizontal="center" vertical="top" wrapText="1"/>
    </xf>
    <xf numFmtId="0" fontId="0" fillId="0" borderId="7" xfId="1" applyNumberFormat="1" applyFont="1" applyBorder="1" applyAlignment="1">
      <alignment horizontal="center" vertical="center" wrapText="1"/>
    </xf>
    <xf numFmtId="0" fontId="0" fillId="0" borderId="51" xfId="1" applyNumberFormat="1" applyFont="1" applyBorder="1" applyAlignment="1">
      <alignment horizontal="center" vertical="center" wrapText="1"/>
    </xf>
    <xf numFmtId="49" fontId="17" fillId="26" borderId="36" xfId="3" applyNumberFormat="1" applyFont="1" applyFill="1" applyAlignment="1">
      <alignment horizontal="center" vertical="center" wrapText="1"/>
    </xf>
    <xf numFmtId="164" fontId="17" fillId="26" borderId="36" xfId="3" applyNumberFormat="1" applyFont="1" applyFill="1" applyAlignment="1">
      <alignment horizontal="center" vertical="top" wrapText="1"/>
    </xf>
    <xf numFmtId="0" fontId="21" fillId="26" borderId="33" xfId="3" applyFont="1" applyFill="1" applyBorder="1" applyAlignment="1">
      <alignment vertical="top" wrapText="1"/>
    </xf>
    <xf numFmtId="9" fontId="21" fillId="26" borderId="50" xfId="1" applyFont="1" applyFill="1" applyBorder="1" applyAlignment="1">
      <alignment horizontal="center" vertical="top" wrapText="1"/>
    </xf>
    <xf numFmtId="164" fontId="21" fillId="26" borderId="39" xfId="3" applyNumberFormat="1" applyFont="1" applyFill="1" applyBorder="1" applyAlignment="1">
      <alignment horizontal="center" vertical="top" wrapText="1"/>
    </xf>
    <xf numFmtId="165" fontId="21" fillId="26" borderId="39" xfId="1" applyNumberFormat="1" applyFont="1" applyFill="1" applyBorder="1" applyAlignment="1">
      <alignment horizontal="center" vertical="top" wrapText="1"/>
    </xf>
    <xf numFmtId="9" fontId="21" fillId="26" borderId="39" xfId="1" applyNumberFormat="1" applyFont="1" applyFill="1" applyBorder="1" applyAlignment="1">
      <alignment horizontal="center" vertical="top" wrapText="1"/>
    </xf>
    <xf numFmtId="9" fontId="9" fillId="4" borderId="7" xfId="0" applyNumberFormat="1" applyFont="1" applyFill="1" applyBorder="1" applyAlignment="1">
      <alignment vertical="top" wrapText="1"/>
    </xf>
    <xf numFmtId="0" fontId="25" fillId="23" borderId="8" xfId="0" applyNumberFormat="1" applyFont="1" applyFill="1" applyBorder="1" applyAlignment="1">
      <alignment vertical="top" wrapText="1"/>
    </xf>
    <xf numFmtId="0" fontId="5" fillId="5" borderId="12" xfId="0" applyFont="1" applyFill="1" applyBorder="1" applyAlignment="1"/>
    <xf numFmtId="49" fontId="8" fillId="8" borderId="44" xfId="0" applyNumberFormat="1" applyFont="1" applyFill="1" applyBorder="1" applyAlignment="1"/>
    <xf numFmtId="49" fontId="7" fillId="6" borderId="54" xfId="0" applyNumberFormat="1" applyFont="1" applyFill="1" applyBorder="1" applyAlignment="1">
      <alignment horizontal="center"/>
    </xf>
    <xf numFmtId="2" fontId="7" fillId="6" borderId="55" xfId="0" applyNumberFormat="1" applyFont="1" applyFill="1" applyBorder="1" applyAlignment="1">
      <alignment horizontal="center"/>
    </xf>
    <xf numFmtId="0" fontId="8" fillId="5" borderId="45" xfId="0" applyNumberFormat="1" applyFont="1" applyFill="1" applyBorder="1" applyAlignment="1">
      <alignment horizontal="center"/>
    </xf>
    <xf numFmtId="49" fontId="7" fillId="7" borderId="54" xfId="0" applyNumberFormat="1" applyFont="1" applyFill="1" applyBorder="1" applyAlignment="1">
      <alignment horizontal="center"/>
    </xf>
    <xf numFmtId="1" fontId="7" fillId="7" borderId="55" xfId="0" applyNumberFormat="1" applyFont="1" applyFill="1" applyBorder="1" applyAlignment="1">
      <alignment horizontal="center"/>
    </xf>
    <xf numFmtId="49" fontId="7" fillId="7" borderId="55" xfId="0" applyNumberFormat="1" applyFont="1" applyFill="1" applyBorder="1" applyAlignment="1">
      <alignment horizontal="center"/>
    </xf>
    <xf numFmtId="0" fontId="7" fillId="7" borderId="55" xfId="0" applyNumberFormat="1" applyFont="1" applyFill="1" applyBorder="1" applyAlignment="1">
      <alignment horizontal="center"/>
    </xf>
    <xf numFmtId="2" fontId="7" fillId="6" borderId="56" xfId="0" applyNumberFormat="1" applyFont="1" applyFill="1" applyBorder="1" applyAlignment="1">
      <alignment horizontal="center"/>
    </xf>
    <xf numFmtId="0" fontId="7" fillId="7" borderId="56" xfId="0" applyNumberFormat="1" applyFont="1" applyFill="1" applyBorder="1" applyAlignment="1">
      <alignment horizontal="center"/>
    </xf>
    <xf numFmtId="2" fontId="25" fillId="24" borderId="57" xfId="0" applyNumberFormat="1" applyFont="1" applyFill="1" applyBorder="1" applyAlignment="1">
      <alignment horizontal="center" vertical="top" wrapText="1"/>
    </xf>
    <xf numFmtId="0" fontId="0" fillId="23" borderId="32" xfId="0" applyFont="1" applyFill="1" applyBorder="1" applyAlignment="1">
      <alignment vertical="top" wrapText="1"/>
    </xf>
    <xf numFmtId="0" fontId="0" fillId="23" borderId="34" xfId="0" applyFont="1" applyFill="1" applyBorder="1" applyAlignment="1">
      <alignment vertical="top" wrapText="1"/>
    </xf>
    <xf numFmtId="0" fontId="0" fillId="23" borderId="35" xfId="0" applyFont="1" applyFill="1" applyBorder="1" applyAlignment="1">
      <alignment vertical="top" wrapText="1"/>
    </xf>
    <xf numFmtId="0" fontId="15" fillId="23" borderId="0" xfId="0" applyFont="1" applyFill="1" applyAlignment="1">
      <alignment vertical="top" wrapText="1"/>
    </xf>
    <xf numFmtId="0" fontId="15" fillId="23" borderId="0" xfId="0" applyFont="1" applyFill="1" applyAlignment="1">
      <alignment vertical="top"/>
    </xf>
    <xf numFmtId="2" fontId="15" fillId="23" borderId="0" xfId="0" applyNumberFormat="1" applyFont="1" applyFill="1" applyAlignment="1">
      <alignment horizontal="center" vertical="top" wrapText="1"/>
    </xf>
    <xf numFmtId="164" fontId="15" fillId="23" borderId="0" xfId="0" applyNumberFormat="1" applyFont="1" applyFill="1" applyAlignment="1">
      <alignment vertical="top" wrapText="1"/>
    </xf>
    <xf numFmtId="164" fontId="15" fillId="23" borderId="0" xfId="0" applyNumberFormat="1" applyFont="1" applyFill="1" applyAlignment="1">
      <alignment horizontal="center" vertical="top" wrapText="1"/>
    </xf>
    <xf numFmtId="0" fontId="15" fillId="23" borderId="8" xfId="0" applyFont="1" applyFill="1" applyBorder="1" applyAlignment="1">
      <alignment vertical="top" wrapText="1"/>
    </xf>
    <xf numFmtId="0" fontId="15" fillId="23" borderId="8" xfId="0" applyFont="1" applyFill="1" applyBorder="1" applyAlignment="1">
      <alignment vertical="top"/>
    </xf>
    <xf numFmtId="2" fontId="15" fillId="23" borderId="8" xfId="0" applyNumberFormat="1" applyFont="1" applyFill="1" applyBorder="1" applyAlignment="1">
      <alignment vertical="top" wrapText="1"/>
    </xf>
    <xf numFmtId="164" fontId="15" fillId="23" borderId="8" xfId="0" applyNumberFormat="1" applyFont="1" applyFill="1" applyBorder="1" applyAlignment="1">
      <alignment vertical="top" wrapText="1"/>
    </xf>
    <xf numFmtId="49" fontId="15" fillId="23" borderId="8" xfId="0" applyNumberFormat="1" applyFont="1" applyFill="1" applyBorder="1" applyAlignment="1">
      <alignment vertical="top" wrapText="1"/>
    </xf>
    <xf numFmtId="0" fontId="15" fillId="23" borderId="8" xfId="0" applyFont="1" applyFill="1" applyBorder="1" applyAlignment="1">
      <alignment horizontal="center" vertical="top" wrapText="1"/>
    </xf>
    <xf numFmtId="0" fontId="31" fillId="23" borderId="8" xfId="0" applyNumberFormat="1" applyFont="1" applyFill="1" applyBorder="1" applyAlignment="1">
      <alignment horizontal="center" vertical="top" wrapText="1"/>
    </xf>
    <xf numFmtId="49" fontId="15" fillId="23" borderId="8" xfId="0" applyNumberFormat="1" applyFont="1" applyFill="1" applyBorder="1" applyAlignment="1">
      <alignment horizontal="center" vertical="top" wrapText="1"/>
    </xf>
    <xf numFmtId="9" fontId="15" fillId="23" borderId="8" xfId="1" applyFont="1" applyFill="1" applyBorder="1" applyAlignment="1">
      <alignment vertical="top" wrapText="1"/>
    </xf>
    <xf numFmtId="0" fontId="31" fillId="23" borderId="8" xfId="0" applyNumberFormat="1" applyFont="1" applyFill="1" applyBorder="1" applyAlignment="1">
      <alignment vertical="top" wrapText="1"/>
    </xf>
    <xf numFmtId="0" fontId="31" fillId="23" borderId="8" xfId="0" applyFont="1" applyFill="1" applyBorder="1" applyAlignment="1">
      <alignment vertical="top" wrapText="1"/>
    </xf>
    <xf numFmtId="164" fontId="15" fillId="23" borderId="8" xfId="0" applyNumberFormat="1" applyFont="1" applyFill="1" applyBorder="1" applyAlignment="1">
      <alignment horizontal="center" vertical="top" wrapText="1"/>
    </xf>
    <xf numFmtId="0" fontId="15" fillId="23" borderId="8" xfId="0" applyFont="1" applyFill="1" applyBorder="1" applyAlignment="1">
      <alignment horizontal="center" vertical="top"/>
    </xf>
    <xf numFmtId="1" fontId="15" fillId="23" borderId="8" xfId="0" applyNumberFormat="1" applyFont="1" applyFill="1" applyBorder="1" applyAlignment="1">
      <alignment horizontal="center" vertical="top" wrapText="1"/>
    </xf>
    <xf numFmtId="9" fontId="15" fillId="23" borderId="8" xfId="1" applyFont="1" applyFill="1" applyBorder="1" applyAlignment="1">
      <alignment horizontal="center" vertical="top" wrapText="1"/>
    </xf>
    <xf numFmtId="2" fontId="32" fillId="23" borderId="8" xfId="0" applyNumberFormat="1" applyFont="1" applyFill="1" applyBorder="1" applyAlignment="1">
      <alignment horizontal="center" vertical="top" wrapText="1"/>
    </xf>
    <xf numFmtId="1" fontId="16" fillId="23" borderId="8" xfId="0" applyNumberFormat="1" applyFont="1" applyFill="1" applyBorder="1" applyAlignment="1">
      <alignment horizontal="center" vertical="top" wrapText="1"/>
    </xf>
    <xf numFmtId="0" fontId="5" fillId="0" borderId="8" xfId="0" applyNumberFormat="1" applyFont="1" applyBorder="1" applyAlignment="1">
      <alignment vertical="top" wrapText="1"/>
    </xf>
    <xf numFmtId="0" fontId="28" fillId="23" borderId="8" xfId="0" applyNumberFormat="1" applyFont="1" applyFill="1" applyBorder="1" applyAlignment="1">
      <alignment vertical="top" wrapText="1"/>
    </xf>
    <xf numFmtId="1" fontId="30" fillId="23" borderId="8" xfId="0" applyNumberFormat="1" applyFont="1" applyFill="1" applyBorder="1" applyAlignment="1">
      <alignment horizontal="center" vertical="top" wrapText="1"/>
    </xf>
    <xf numFmtId="9" fontId="30" fillId="23" borderId="8" xfId="0" applyNumberFormat="1" applyFont="1" applyFill="1" applyBorder="1" applyAlignment="1">
      <alignment horizontal="center" vertical="top" wrapText="1"/>
    </xf>
    <xf numFmtId="0" fontId="30" fillId="23" borderId="8" xfId="0" applyFont="1" applyFill="1" applyBorder="1" applyAlignment="1">
      <alignment horizontal="center" vertical="top" wrapText="1"/>
    </xf>
    <xf numFmtId="0" fontId="28" fillId="23" borderId="8" xfId="0" applyNumberFormat="1" applyFont="1" applyFill="1" applyBorder="1" applyAlignment="1">
      <alignment vertical="top"/>
    </xf>
    <xf numFmtId="0" fontId="16" fillId="23" borderId="8" xfId="0" applyNumberFormat="1" applyFont="1" applyFill="1" applyBorder="1" applyAlignment="1">
      <alignment horizontal="right" vertical="top" wrapText="1"/>
    </xf>
    <xf numFmtId="0" fontId="32" fillId="23" borderId="8" xfId="0" applyNumberFormat="1" applyFont="1" applyFill="1" applyBorder="1" applyAlignment="1">
      <alignment vertical="top" wrapText="1"/>
    </xf>
    <xf numFmtId="0" fontId="31" fillId="23" borderId="8" xfId="0" applyFont="1" applyFill="1" applyBorder="1" applyAlignment="1">
      <alignment horizontal="center" vertical="top" wrapText="1"/>
    </xf>
    <xf numFmtId="164" fontId="16" fillId="23" borderId="8" xfId="0" applyNumberFormat="1" applyFont="1" applyFill="1" applyBorder="1" applyAlignment="1">
      <alignment vertical="top" wrapText="1"/>
    </xf>
    <xf numFmtId="0" fontId="32" fillId="23" borderId="8" xfId="0" applyNumberFormat="1" applyFont="1" applyFill="1" applyBorder="1" applyAlignment="1">
      <alignment horizontal="right" vertical="top" wrapText="1"/>
    </xf>
    <xf numFmtId="0" fontId="33" fillId="23" borderId="8" xfId="0" applyFont="1" applyFill="1" applyBorder="1" applyAlignment="1">
      <alignment horizontal="center" vertical="center" wrapText="1"/>
    </xf>
    <xf numFmtId="1" fontId="16" fillId="23" borderId="8" xfId="0" applyNumberFormat="1" applyFont="1" applyFill="1" applyBorder="1" applyAlignment="1">
      <alignment vertical="top" wrapText="1"/>
    </xf>
    <xf numFmtId="0" fontId="16" fillId="23" borderId="8" xfId="0" applyNumberFormat="1" applyFont="1" applyFill="1" applyBorder="1" applyAlignment="1">
      <alignment vertical="top" wrapText="1"/>
    </xf>
    <xf numFmtId="0" fontId="28" fillId="23" borderId="8" xfId="0" applyFont="1" applyFill="1" applyBorder="1" applyAlignment="1">
      <alignment vertical="top" wrapText="1"/>
    </xf>
    <xf numFmtId="0" fontId="29" fillId="23" borderId="8" xfId="0" applyNumberFormat="1" applyFont="1" applyFill="1" applyBorder="1" applyAlignment="1">
      <alignment vertical="top" wrapText="1"/>
    </xf>
    <xf numFmtId="49" fontId="0" fillId="0" borderId="60" xfId="0" applyNumberFormat="1" applyFont="1" applyBorder="1" applyAlignment="1">
      <alignment horizontal="center" vertical="top" wrapText="1"/>
    </xf>
    <xf numFmtId="0" fontId="2" fillId="21" borderId="61" xfId="0" applyNumberFormat="1" applyFont="1" applyFill="1" applyBorder="1" applyAlignment="1">
      <alignment horizontal="center" vertical="top" wrapText="1"/>
    </xf>
    <xf numFmtId="0" fontId="2" fillId="0" borderId="61" xfId="0" applyNumberFormat="1" applyFont="1" applyBorder="1" applyAlignment="1">
      <alignment horizontal="center" vertical="top" wrapText="1"/>
    </xf>
    <xf numFmtId="49" fontId="0" fillId="0" borderId="44" xfId="0" applyNumberFormat="1" applyFont="1" applyBorder="1" applyAlignment="1">
      <alignment horizontal="center" vertical="top" wrapText="1"/>
    </xf>
    <xf numFmtId="0" fontId="2" fillId="21" borderId="41" xfId="0" applyNumberFormat="1" applyFont="1" applyFill="1" applyBorder="1" applyAlignment="1">
      <alignment horizontal="center" vertical="top" wrapText="1"/>
    </xf>
    <xf numFmtId="0" fontId="2" fillId="21" borderId="62" xfId="0" applyNumberFormat="1" applyFont="1" applyFill="1" applyBorder="1" applyAlignment="1">
      <alignment horizontal="center" vertical="top" wrapText="1"/>
    </xf>
    <xf numFmtId="0" fontId="5" fillId="0" borderId="8" xfId="0" applyFont="1" applyBorder="1" applyAlignment="1">
      <alignment vertical="top" wrapText="1"/>
    </xf>
    <xf numFmtId="49" fontId="0" fillId="0" borderId="67" xfId="0" applyNumberFormat="1" applyFont="1" applyBorder="1" applyAlignment="1">
      <alignment horizontal="center" vertical="top" wrapText="1"/>
    </xf>
    <xf numFmtId="49" fontId="0" fillId="0" borderId="64" xfId="0" applyNumberFormat="1" applyFont="1" applyBorder="1" applyAlignment="1">
      <alignment horizontal="center" vertical="top" wrapText="1"/>
    </xf>
    <xf numFmtId="49" fontId="0" fillId="0" borderId="70" xfId="0" applyNumberFormat="1" applyFont="1" applyBorder="1" applyAlignment="1">
      <alignment vertical="top" wrapText="1"/>
    </xf>
    <xf numFmtId="49" fontId="0" fillId="21" borderId="65" xfId="0" applyNumberFormat="1" applyFont="1" applyFill="1" applyBorder="1" applyAlignment="1">
      <alignment vertical="top" wrapText="1"/>
    </xf>
    <xf numFmtId="0" fontId="0" fillId="21" borderId="71" xfId="0" applyNumberFormat="1" applyFont="1" applyFill="1" applyBorder="1" applyAlignment="1">
      <alignment horizontal="center" vertical="top" wrapText="1"/>
    </xf>
    <xf numFmtId="0" fontId="0" fillId="21" borderId="72" xfId="0" applyNumberFormat="1" applyFont="1" applyFill="1" applyBorder="1" applyAlignment="1">
      <alignment horizontal="center" vertical="top" wrapText="1"/>
    </xf>
    <xf numFmtId="0" fontId="5" fillId="0" borderId="73" xfId="0" applyFont="1" applyBorder="1" applyAlignment="1">
      <alignment vertical="top" wrapText="1"/>
    </xf>
    <xf numFmtId="49" fontId="0" fillId="16" borderId="74" xfId="0" applyNumberFormat="1" applyFont="1" applyFill="1" applyBorder="1" applyAlignment="1">
      <alignment vertical="top" wrapText="1"/>
    </xf>
    <xf numFmtId="0" fontId="0" fillId="16" borderId="75" xfId="0" applyNumberFormat="1" applyFont="1" applyFill="1" applyBorder="1" applyAlignment="1">
      <alignment horizontal="center" vertical="top" wrapText="1"/>
    </xf>
    <xf numFmtId="0" fontId="0" fillId="17" borderId="75" xfId="0" applyNumberFormat="1" applyFont="1" applyFill="1" applyBorder="1" applyAlignment="1">
      <alignment horizontal="center" vertical="top" wrapText="1"/>
    </xf>
    <xf numFmtId="0" fontId="10" fillId="19" borderId="75" xfId="0" applyNumberFormat="1" applyFont="1" applyFill="1" applyBorder="1" applyAlignment="1">
      <alignment horizontal="center" vertical="top" wrapText="1"/>
    </xf>
    <xf numFmtId="0" fontId="0" fillId="20" borderId="75" xfId="0" applyNumberFormat="1" applyFont="1" applyFill="1" applyBorder="1" applyAlignment="1">
      <alignment horizontal="center" vertical="top" wrapText="1"/>
    </xf>
    <xf numFmtId="0" fontId="0" fillId="20" borderId="78" xfId="0" applyNumberFormat="1" applyFont="1" applyFill="1" applyBorder="1" applyAlignment="1">
      <alignment horizontal="center" vertical="top" wrapText="1"/>
    </xf>
    <xf numFmtId="49" fontId="0" fillId="16" borderId="79" xfId="0" applyNumberFormat="1" applyFont="1" applyFill="1" applyBorder="1" applyAlignment="1">
      <alignment horizontal="center" vertical="top" wrapText="1"/>
    </xf>
    <xf numFmtId="164" fontId="25" fillId="24" borderId="80" xfId="0" applyNumberFormat="1" applyFont="1" applyFill="1" applyBorder="1" applyAlignment="1">
      <alignment horizontal="center" vertical="top" wrapText="1"/>
    </xf>
    <xf numFmtId="164" fontId="25" fillId="24" borderId="82" xfId="0" applyNumberFormat="1" applyFont="1" applyFill="1" applyBorder="1" applyAlignment="1">
      <alignment horizontal="center" vertical="top" wrapText="1"/>
    </xf>
    <xf numFmtId="0" fontId="34" fillId="0" borderId="0" xfId="0" applyNumberFormat="1" applyFont="1" applyAlignment="1">
      <alignment vertical="top" wrapText="1"/>
    </xf>
    <xf numFmtId="0" fontId="35" fillId="0" borderId="0" xfId="0" applyFont="1" applyAlignment="1">
      <alignment vertical="top" wrapText="1"/>
    </xf>
    <xf numFmtId="0" fontId="28" fillId="0" borderId="0" xfId="0" applyNumberFormat="1" applyFont="1" applyAlignment="1">
      <alignment vertical="top" wrapText="1"/>
    </xf>
    <xf numFmtId="0" fontId="15" fillId="0" borderId="0" xfId="0" applyFont="1" applyAlignment="1">
      <alignment vertical="top" wrapText="1"/>
    </xf>
    <xf numFmtId="166" fontId="28" fillId="0" borderId="0" xfId="0" applyNumberFormat="1" applyFont="1" applyAlignment="1">
      <alignment vertical="top" wrapText="1"/>
    </xf>
    <xf numFmtId="166" fontId="15" fillId="0" borderId="0" xfId="0" applyNumberFormat="1" applyFont="1" applyAlignment="1">
      <alignment vertical="top" wrapText="1"/>
    </xf>
    <xf numFmtId="2" fontId="28" fillId="0" borderId="0" xfId="0" applyNumberFormat="1" applyFont="1" applyAlignment="1">
      <alignment vertical="top" wrapText="1"/>
    </xf>
    <xf numFmtId="49" fontId="2" fillId="3" borderId="5" xfId="0" applyNumberFormat="1" applyFont="1" applyFill="1" applyBorder="1" applyAlignment="1">
      <alignment vertical="top" wrapText="1"/>
    </xf>
    <xf numFmtId="0" fontId="1" fillId="23" borderId="8" xfId="0" applyFont="1" applyFill="1" applyBorder="1" applyAlignment="1">
      <alignment horizontal="center" vertical="center"/>
    </xf>
    <xf numFmtId="0" fontId="0" fillId="23" borderId="8" xfId="0" applyFont="1" applyFill="1" applyBorder="1" applyAlignment="1">
      <alignment horizontal="right" vertical="center"/>
    </xf>
    <xf numFmtId="0" fontId="0" fillId="23" borderId="8" xfId="0" applyFont="1" applyFill="1" applyBorder="1" applyAlignment="1">
      <alignment horizontal="center" vertical="center"/>
    </xf>
    <xf numFmtId="2" fontId="15" fillId="23" borderId="0" xfId="0" applyNumberFormat="1" applyFont="1" applyFill="1" applyAlignment="1">
      <alignment vertical="top" wrapText="1"/>
    </xf>
    <xf numFmtId="167" fontId="0" fillId="0" borderId="0" xfId="0" applyNumberFormat="1" applyFont="1" applyAlignment="1">
      <alignment vertical="top" wrapText="1"/>
    </xf>
    <xf numFmtId="9" fontId="0" fillId="0" borderId="0" xfId="1" applyFont="1" applyAlignment="1">
      <alignment vertical="top" wrapText="1"/>
    </xf>
    <xf numFmtId="166" fontId="0" fillId="0" borderId="0" xfId="0" applyNumberFormat="1" applyFont="1" applyAlignment="1">
      <alignment vertical="top" wrapText="1"/>
    </xf>
    <xf numFmtId="2" fontId="5" fillId="0" borderId="0" xfId="0" applyNumberFormat="1" applyFont="1" applyAlignment="1">
      <alignment vertical="top" wrapText="1"/>
    </xf>
    <xf numFmtId="164" fontId="0" fillId="0" borderId="0" xfId="0" applyNumberFormat="1" applyFont="1" applyAlignment="1">
      <alignment vertical="top" wrapText="1"/>
    </xf>
    <xf numFmtId="0" fontId="0" fillId="0" borderId="0" xfId="0" applyFont="1" applyAlignment="1">
      <alignment horizontal="center" vertical="top" wrapText="1"/>
    </xf>
    <xf numFmtId="49" fontId="0" fillId="0" borderId="34" xfId="0" applyNumberFormat="1" applyFont="1" applyBorder="1" applyAlignment="1">
      <alignment vertical="top" wrapText="1"/>
    </xf>
    <xf numFmtId="0" fontId="0" fillId="0" borderId="34" xfId="0" applyFont="1" applyBorder="1" applyAlignment="1">
      <alignment horizontal="center" vertical="top" wrapText="1"/>
    </xf>
    <xf numFmtId="2" fontId="0" fillId="0" borderId="34" xfId="0" applyNumberFormat="1" applyFont="1" applyBorder="1" applyAlignment="1">
      <alignment horizontal="center" vertical="top" wrapText="1"/>
    </xf>
    <xf numFmtId="49" fontId="0" fillId="0" borderId="8" xfId="0" applyNumberFormat="1" applyFont="1" applyBorder="1" applyAlignment="1">
      <alignment vertical="top" wrapText="1"/>
    </xf>
    <xf numFmtId="0" fontId="0" fillId="0" borderId="8" xfId="0" applyFont="1" applyBorder="1" applyAlignment="1">
      <alignment horizontal="center" vertical="top" wrapText="1"/>
    </xf>
    <xf numFmtId="2" fontId="0" fillId="0" borderId="8" xfId="0" applyNumberFormat="1" applyFont="1" applyBorder="1" applyAlignment="1">
      <alignment horizontal="center" vertical="top" wrapText="1"/>
    </xf>
    <xf numFmtId="0" fontId="15" fillId="23" borderId="8" xfId="0" applyNumberFormat="1" applyFont="1" applyFill="1" applyBorder="1" applyAlignment="1">
      <alignment horizontal="center" vertical="top" wrapText="1"/>
    </xf>
    <xf numFmtId="0" fontId="15" fillId="23" borderId="8" xfId="0" applyFont="1" applyFill="1" applyBorder="1" applyAlignment="1">
      <alignment horizontal="right" vertical="top"/>
    </xf>
    <xf numFmtId="0" fontId="0" fillId="27" borderId="27" xfId="0" applyFont="1" applyFill="1" applyBorder="1" applyAlignment="1">
      <alignment horizontal="center" vertical="top" wrapText="1"/>
    </xf>
    <xf numFmtId="2" fontId="0" fillId="27" borderId="27" xfId="0" applyNumberFormat="1" applyFont="1" applyFill="1" applyBorder="1" applyAlignment="1">
      <alignment horizontal="center" vertical="top" wrapText="1"/>
    </xf>
    <xf numFmtId="9" fontId="0" fillId="27" borderId="27" xfId="1" applyFont="1" applyFill="1" applyBorder="1" applyAlignment="1">
      <alignment horizontal="center" vertical="top" wrapText="1"/>
    </xf>
    <xf numFmtId="10" fontId="0" fillId="27" borderId="27" xfId="1" applyNumberFormat="1" applyFont="1" applyFill="1" applyBorder="1" applyAlignment="1">
      <alignment horizontal="center" vertical="top" wrapText="1"/>
    </xf>
    <xf numFmtId="165" fontId="0" fillId="27" borderId="27" xfId="1" applyNumberFormat="1" applyFont="1" applyFill="1" applyBorder="1" applyAlignment="1">
      <alignment horizontal="center" vertical="top" wrapText="1"/>
    </xf>
    <xf numFmtId="0" fontId="32" fillId="23" borderId="8" xfId="0" applyNumberFormat="1" applyFont="1" applyFill="1" applyBorder="1" applyAlignment="1">
      <alignment horizontal="center" vertical="top" wrapText="1"/>
    </xf>
    <xf numFmtId="0" fontId="0" fillId="21" borderId="15" xfId="9" applyFont="1" applyFill="1" applyBorder="1" applyAlignment="1">
      <alignment horizontal="center" vertical="top" wrapText="1"/>
    </xf>
    <xf numFmtId="49" fontId="0" fillId="21" borderId="15" xfId="9" applyNumberFormat="1" applyFont="1" applyFill="1" applyBorder="1" applyAlignment="1">
      <alignment horizontal="center" vertical="top" wrapText="1"/>
    </xf>
    <xf numFmtId="0" fontId="0" fillId="21" borderId="15" xfId="9" applyNumberFormat="1" applyFont="1" applyFill="1" applyBorder="1" applyAlignment="1">
      <alignment horizontal="center" vertical="top" wrapText="1"/>
    </xf>
    <xf numFmtId="0" fontId="0" fillId="0" borderId="15" xfId="9" applyFont="1" applyBorder="1" applyAlignment="1">
      <alignment horizontal="center" vertical="top" wrapText="1"/>
    </xf>
    <xf numFmtId="0" fontId="0" fillId="0" borderId="15" xfId="9" applyNumberFormat="1" applyFont="1" applyBorder="1" applyAlignment="1">
      <alignment horizontal="center" vertical="top" wrapText="1"/>
    </xf>
    <xf numFmtId="49" fontId="0" fillId="0" borderId="15" xfId="9" applyNumberFormat="1" applyFont="1" applyBorder="1" applyAlignment="1">
      <alignment horizontal="center" vertical="top" wrapText="1"/>
    </xf>
    <xf numFmtId="49" fontId="0" fillId="8" borderId="68" xfId="9" applyNumberFormat="1" applyFont="1" applyFill="1" applyBorder="1" applyAlignment="1">
      <alignment horizontal="center" vertical="top" wrapText="1"/>
    </xf>
    <xf numFmtId="49" fontId="0" fillId="8" borderId="69" xfId="9" applyNumberFormat="1" applyFont="1" applyFill="1" applyBorder="1" applyAlignment="1">
      <alignment horizontal="center" vertical="top" wrapText="1"/>
    </xf>
    <xf numFmtId="49" fontId="0" fillId="8" borderId="70" xfId="9" applyNumberFormat="1" applyFont="1" applyFill="1" applyBorder="1" applyAlignment="1">
      <alignment horizontal="center" vertical="top" wrapText="1"/>
    </xf>
    <xf numFmtId="0" fontId="0" fillId="21" borderId="15" xfId="10" applyFont="1" applyFill="1" applyBorder="1" applyAlignment="1">
      <alignment horizontal="center" vertical="top" wrapText="1"/>
    </xf>
    <xf numFmtId="49" fontId="0" fillId="21" borderId="15" xfId="10" applyNumberFormat="1" applyFont="1" applyFill="1" applyBorder="1" applyAlignment="1">
      <alignment horizontal="center" vertical="top" wrapText="1"/>
    </xf>
    <xf numFmtId="0" fontId="0" fillId="21" borderId="15" xfId="10" applyNumberFormat="1" applyFont="1" applyFill="1" applyBorder="1" applyAlignment="1">
      <alignment horizontal="center" vertical="top" wrapText="1"/>
    </xf>
    <xf numFmtId="0" fontId="0" fillId="0" borderId="15" xfId="10" applyFont="1" applyBorder="1" applyAlignment="1">
      <alignment horizontal="center" vertical="top" wrapText="1"/>
    </xf>
    <xf numFmtId="49" fontId="0" fillId="0" borderId="15" xfId="10" applyNumberFormat="1" applyFont="1" applyBorder="1" applyAlignment="1">
      <alignment horizontal="center" vertical="top" wrapText="1"/>
    </xf>
    <xf numFmtId="49" fontId="0" fillId="8" borderId="63" xfId="10" applyNumberFormat="1" applyFont="1" applyFill="1" applyBorder="1" applyAlignment="1">
      <alignment horizontal="center" vertical="top" wrapText="1"/>
    </xf>
    <xf numFmtId="0" fontId="0" fillId="0" borderId="67" xfId="10" applyNumberFormat="1" applyFont="1" applyBorder="1" applyAlignment="1">
      <alignment horizontal="center" vertical="top" wrapText="1"/>
    </xf>
    <xf numFmtId="49" fontId="0" fillId="8" borderId="68" xfId="10" applyNumberFormat="1" applyFont="1" applyFill="1" applyBorder="1" applyAlignment="1">
      <alignment horizontal="center" vertical="top" wrapText="1"/>
    </xf>
    <xf numFmtId="49" fontId="0" fillId="8" borderId="69" xfId="10" applyNumberFormat="1" applyFont="1" applyFill="1" applyBorder="1" applyAlignment="1">
      <alignment horizontal="center" vertical="top" wrapText="1"/>
    </xf>
    <xf numFmtId="0" fontId="32" fillId="23" borderId="8" xfId="0" applyNumberFormat="1" applyFont="1" applyFill="1" applyBorder="1" applyAlignment="1">
      <alignment horizontal="center" vertical="top" wrapText="1"/>
    </xf>
    <xf numFmtId="0" fontId="0" fillId="8" borderId="26" xfId="9" applyNumberFormat="1" applyFont="1" applyFill="1" applyBorder="1" applyAlignment="1">
      <alignment horizontal="center" vertical="top" wrapText="1"/>
    </xf>
    <xf numFmtId="49" fontId="0" fillId="21" borderId="71" xfId="0" applyNumberFormat="1" applyFont="1" applyFill="1" applyBorder="1" applyAlignment="1">
      <alignment horizontal="center" vertical="top" wrapText="1"/>
    </xf>
    <xf numFmtId="0" fontId="0" fillId="0" borderId="8" xfId="0" applyNumberFormat="1" applyFont="1" applyBorder="1" applyAlignment="1">
      <alignment vertical="top" wrapText="1"/>
    </xf>
    <xf numFmtId="0" fontId="0" fillId="0" borderId="8" xfId="0" applyFont="1" applyBorder="1" applyAlignment="1">
      <alignment vertical="top" wrapText="1"/>
    </xf>
    <xf numFmtId="0" fontId="0" fillId="0" borderId="15" xfId="10" applyNumberFormat="1" applyFont="1" applyBorder="1" applyAlignment="1">
      <alignment horizontal="center" vertical="top" wrapText="1"/>
    </xf>
    <xf numFmtId="1" fontId="7" fillId="6" borderId="21" xfId="0" applyNumberFormat="1" applyFont="1" applyFill="1" applyBorder="1" applyAlignment="1">
      <alignment horizontal="center"/>
    </xf>
    <xf numFmtId="0" fontId="25" fillId="0" borderId="0" xfId="0" applyNumberFormat="1" applyFont="1" applyAlignment="1">
      <alignment horizontal="center" vertical="top" wrapText="1"/>
    </xf>
    <xf numFmtId="49" fontId="0" fillId="23" borderId="6" xfId="0" applyNumberFormat="1" applyFont="1" applyFill="1" applyBorder="1" applyAlignment="1">
      <alignment vertical="top" wrapText="1"/>
    </xf>
    <xf numFmtId="0" fontId="0" fillId="23" borderId="7" xfId="0" applyFont="1" applyFill="1" applyBorder="1" applyAlignment="1">
      <alignment vertical="top" wrapText="1"/>
    </xf>
    <xf numFmtId="0" fontId="0" fillId="0" borderId="7" xfId="0" applyFont="1" applyBorder="1" applyAlignment="1">
      <alignment vertical="top" wrapText="1"/>
    </xf>
    <xf numFmtId="0" fontId="0" fillId="4" borderId="7" xfId="0" applyFont="1" applyFill="1" applyBorder="1" applyAlignment="1">
      <alignment vertical="top" wrapText="1"/>
    </xf>
    <xf numFmtId="49" fontId="4" fillId="0" borderId="3" xfId="0" applyNumberFormat="1" applyFont="1" applyBorder="1" applyAlignment="1">
      <alignment vertical="top" wrapText="1"/>
    </xf>
    <xf numFmtId="0" fontId="0" fillId="0" borderId="4" xfId="0" applyFont="1" applyBorder="1" applyAlignment="1">
      <alignment vertical="top" wrapText="1"/>
    </xf>
    <xf numFmtId="49" fontId="0" fillId="4" borderId="6" xfId="0" applyNumberFormat="1" applyFont="1" applyFill="1" applyBorder="1" applyAlignment="1">
      <alignment vertical="top" wrapText="1"/>
    </xf>
    <xf numFmtId="0" fontId="1" fillId="0" borderId="0" xfId="0" applyFont="1" applyAlignment="1">
      <alignment horizontal="center" vertical="center"/>
    </xf>
    <xf numFmtId="49" fontId="0" fillId="0" borderId="6" xfId="0" applyNumberFormat="1" applyFont="1" applyBorder="1" applyAlignment="1">
      <alignment vertical="top" wrapText="1"/>
    </xf>
    <xf numFmtId="0" fontId="0" fillId="4" borderId="6" xfId="0" applyFont="1" applyFill="1" applyBorder="1" applyAlignment="1">
      <alignment vertical="top" wrapText="1"/>
    </xf>
    <xf numFmtId="49" fontId="2" fillId="3" borderId="5" xfId="0" applyNumberFormat="1" applyFont="1" applyFill="1" applyBorder="1" applyAlignment="1">
      <alignment vertical="top" wrapText="1"/>
    </xf>
    <xf numFmtId="0" fontId="2" fillId="3" borderId="5" xfId="0" applyFont="1" applyFill="1" applyBorder="1" applyAlignment="1">
      <alignment vertical="top" wrapText="1"/>
    </xf>
    <xf numFmtId="49" fontId="2" fillId="2" borderId="1" xfId="0" applyNumberFormat="1" applyFont="1" applyFill="1" applyBorder="1" applyAlignment="1">
      <alignment horizontal="center" vertical="top" wrapText="1"/>
    </xf>
    <xf numFmtId="0" fontId="2" fillId="2" borderId="1" xfId="0" applyFont="1" applyFill="1" applyBorder="1" applyAlignment="1">
      <alignment vertical="top" wrapText="1"/>
    </xf>
    <xf numFmtId="49" fontId="0" fillId="4" borderId="7" xfId="0" applyNumberFormat="1" applyFont="1" applyFill="1" applyBorder="1" applyAlignment="1">
      <alignment vertical="top" wrapText="1"/>
    </xf>
    <xf numFmtId="49" fontId="0" fillId="0" borderId="7" xfId="0" applyNumberFormat="1" applyFont="1" applyBorder="1" applyAlignment="1">
      <alignment vertical="top" wrapText="1"/>
    </xf>
    <xf numFmtId="0" fontId="25" fillId="24" borderId="81" xfId="0" applyNumberFormat="1" applyFont="1" applyFill="1" applyBorder="1" applyAlignment="1">
      <alignment horizontal="left" vertical="top" wrapText="1"/>
    </xf>
    <xf numFmtId="0" fontId="25" fillId="24" borderId="29" xfId="0" applyNumberFormat="1" applyFont="1" applyFill="1" applyBorder="1" applyAlignment="1">
      <alignment horizontal="left" vertical="top" wrapText="1"/>
    </xf>
    <xf numFmtId="0" fontId="25" fillId="24" borderId="30" xfId="0" applyNumberFormat="1" applyFont="1" applyFill="1" applyBorder="1" applyAlignment="1">
      <alignment horizontal="left" vertical="top" wrapText="1"/>
    </xf>
    <xf numFmtId="0" fontId="25" fillId="24" borderId="83" xfId="0" applyNumberFormat="1" applyFont="1" applyFill="1" applyBorder="1" applyAlignment="1">
      <alignment horizontal="left" vertical="top" wrapText="1"/>
    </xf>
    <xf numFmtId="0" fontId="25" fillId="24" borderId="34" xfId="0" applyNumberFormat="1" applyFont="1" applyFill="1" applyBorder="1" applyAlignment="1">
      <alignment horizontal="left" vertical="top" wrapText="1"/>
    </xf>
    <xf numFmtId="0" fontId="25" fillId="24" borderId="35" xfId="0" applyNumberFormat="1" applyFont="1" applyFill="1" applyBorder="1" applyAlignment="1">
      <alignment horizontal="left" vertical="top" wrapText="1"/>
    </xf>
    <xf numFmtId="0" fontId="25" fillId="24" borderId="58" xfId="0" applyFont="1" applyFill="1" applyBorder="1" applyAlignment="1">
      <alignment horizontal="left"/>
    </xf>
    <xf numFmtId="0" fontId="25" fillId="24" borderId="40" xfId="0" applyFont="1" applyFill="1" applyBorder="1" applyAlignment="1">
      <alignment horizontal="left"/>
    </xf>
    <xf numFmtId="0" fontId="25" fillId="24" borderId="28" xfId="0" applyNumberFormat="1" applyFont="1" applyFill="1" applyBorder="1" applyAlignment="1">
      <alignment horizontal="left" vertical="top" wrapText="1"/>
    </xf>
    <xf numFmtId="0" fontId="25" fillId="24" borderId="33" xfId="0" applyNumberFormat="1" applyFont="1" applyFill="1" applyBorder="1" applyAlignment="1">
      <alignment horizontal="left" vertical="top" wrapText="1"/>
    </xf>
    <xf numFmtId="0" fontId="21" fillId="26" borderId="37" xfId="3" applyFont="1" applyFill="1" applyBorder="1" applyAlignment="1">
      <alignment horizontal="left" vertical="top" wrapText="1"/>
    </xf>
    <xf numFmtId="0" fontId="21" fillId="26" borderId="49" xfId="3" applyFont="1" applyFill="1" applyBorder="1" applyAlignment="1">
      <alignment horizontal="left" vertical="top" wrapText="1"/>
    </xf>
    <xf numFmtId="0" fontId="21" fillId="26" borderId="38" xfId="3" applyFont="1" applyFill="1" applyBorder="1" applyAlignment="1">
      <alignment horizontal="left" vertical="top" wrapText="1"/>
    </xf>
    <xf numFmtId="0" fontId="0" fillId="23" borderId="8" xfId="0" applyFont="1" applyFill="1" applyBorder="1" applyAlignment="1">
      <alignment horizontal="left" vertical="top" wrapText="1"/>
    </xf>
    <xf numFmtId="0" fontId="0" fillId="23" borderId="34" xfId="0" applyFont="1" applyFill="1" applyBorder="1" applyAlignment="1">
      <alignment horizontal="left" vertical="top" wrapText="1"/>
    </xf>
    <xf numFmtId="0" fontId="1" fillId="0" borderId="8" xfId="0" applyFont="1" applyBorder="1" applyAlignment="1">
      <alignment horizontal="center" vertical="center"/>
    </xf>
    <xf numFmtId="0" fontId="2" fillId="23" borderId="28" xfId="0" applyFont="1" applyFill="1" applyBorder="1" applyAlignment="1">
      <alignment horizontal="left" vertical="top" wrapText="1"/>
    </xf>
    <xf numFmtId="0" fontId="2" fillId="23" borderId="29" xfId="0" applyFont="1" applyFill="1" applyBorder="1" applyAlignment="1">
      <alignment horizontal="left" vertical="top" wrapText="1"/>
    </xf>
    <xf numFmtId="0" fontId="0" fillId="23" borderId="53" xfId="0" applyFont="1" applyFill="1" applyBorder="1" applyAlignment="1">
      <alignment horizontal="center" vertical="center" wrapText="1"/>
    </xf>
    <xf numFmtId="0" fontId="38" fillId="0" borderId="63" xfId="0" applyNumberFormat="1" applyFont="1" applyBorder="1" applyAlignment="1">
      <alignment horizontal="center" vertical="center" wrapText="1"/>
    </xf>
    <xf numFmtId="1" fontId="2" fillId="0" borderId="64" xfId="0" applyNumberFormat="1" applyFont="1" applyBorder="1" applyAlignment="1">
      <alignment vertical="top" wrapText="1"/>
    </xf>
    <xf numFmtId="1" fontId="2" fillId="21" borderId="65" xfId="0" applyNumberFormat="1" applyFont="1" applyFill="1" applyBorder="1" applyAlignment="1">
      <alignment vertical="top" wrapText="1"/>
    </xf>
    <xf numFmtId="1" fontId="2" fillId="21" borderId="66" xfId="0" applyNumberFormat="1" applyFont="1" applyFill="1" applyBorder="1" applyAlignment="1">
      <alignment vertical="top" wrapText="1"/>
    </xf>
    <xf numFmtId="0" fontId="32" fillId="23" borderId="8" xfId="0" applyNumberFormat="1" applyFont="1" applyFill="1" applyBorder="1" applyAlignment="1">
      <alignment horizontal="center" vertical="top" wrapText="1"/>
    </xf>
    <xf numFmtId="0" fontId="39" fillId="0" borderId="63" xfId="0" applyNumberFormat="1" applyFont="1" applyBorder="1" applyAlignment="1">
      <alignment horizontal="center" vertical="center" wrapText="1"/>
    </xf>
    <xf numFmtId="1" fontId="40" fillId="0" borderId="64" xfId="0" applyNumberFormat="1" applyFont="1" applyBorder="1" applyAlignment="1">
      <alignment vertical="top" wrapText="1"/>
    </xf>
    <xf numFmtId="1" fontId="40" fillId="21" borderId="65" xfId="0" applyNumberFormat="1" applyFont="1" applyFill="1" applyBorder="1" applyAlignment="1">
      <alignment vertical="top" wrapText="1"/>
    </xf>
    <xf numFmtId="1" fontId="40" fillId="21" borderId="66" xfId="0" applyNumberFormat="1" applyFont="1" applyFill="1" applyBorder="1" applyAlignment="1">
      <alignment vertical="top" wrapText="1"/>
    </xf>
    <xf numFmtId="49" fontId="10" fillId="19" borderId="76" xfId="0" applyNumberFormat="1" applyFont="1" applyFill="1" applyBorder="1" applyAlignment="1">
      <alignment vertical="top" wrapText="1"/>
    </xf>
    <xf numFmtId="1" fontId="10" fillId="18" borderId="77" xfId="0" applyNumberFormat="1" applyFont="1" applyFill="1" applyBorder="1" applyAlignment="1">
      <alignment vertical="top" wrapText="1"/>
    </xf>
    <xf numFmtId="49" fontId="0" fillId="17" borderId="76" xfId="0" applyNumberFormat="1" applyFont="1" applyFill="1" applyBorder="1" applyAlignment="1">
      <alignment vertical="top" wrapText="1"/>
    </xf>
    <xf numFmtId="49" fontId="0" fillId="20" borderId="76" xfId="0" applyNumberFormat="1" applyFont="1" applyFill="1" applyBorder="1" applyAlignment="1">
      <alignment vertical="top" wrapText="1"/>
    </xf>
    <xf numFmtId="0" fontId="36" fillId="0" borderId="63" xfId="0" applyNumberFormat="1" applyFont="1" applyBorder="1" applyAlignment="1">
      <alignment horizontal="center" vertical="center" wrapText="1"/>
    </xf>
    <xf numFmtId="1" fontId="37" fillId="0" borderId="64" xfId="0" applyNumberFormat="1" applyFont="1" applyBorder="1" applyAlignment="1">
      <alignment vertical="top" wrapText="1"/>
    </xf>
    <xf numFmtId="1" fontId="37" fillId="21" borderId="65" xfId="0" applyNumberFormat="1" applyFont="1" applyFill="1" applyBorder="1" applyAlignment="1">
      <alignment vertical="top" wrapText="1"/>
    </xf>
    <xf numFmtId="1" fontId="37" fillId="21" borderId="66" xfId="0" applyNumberFormat="1" applyFont="1" applyFill="1" applyBorder="1" applyAlignment="1">
      <alignment vertical="top" wrapText="1"/>
    </xf>
    <xf numFmtId="9" fontId="13" fillId="16" borderId="24" xfId="5" applyFont="1" applyFill="1" applyBorder="1" applyAlignment="1">
      <alignment vertical="top" wrapText="1"/>
    </xf>
    <xf numFmtId="9" fontId="13" fillId="17" borderId="23" xfId="5" applyFont="1" applyFill="1" applyBorder="1" applyAlignment="1">
      <alignment horizontal="center" vertical="top" wrapText="1"/>
    </xf>
    <xf numFmtId="9" fontId="13" fillId="0" borderId="25" xfId="5" applyFont="1" applyBorder="1" applyAlignment="1">
      <alignment vertical="top" wrapText="1"/>
    </xf>
    <xf numFmtId="9" fontId="13" fillId="0" borderId="24" xfId="5" applyFont="1" applyBorder="1" applyAlignment="1">
      <alignment vertical="top" wrapText="1"/>
    </xf>
    <xf numFmtId="9" fontId="22" fillId="19" borderId="23" xfId="5" applyFont="1" applyFill="1" applyBorder="1" applyAlignment="1">
      <alignment horizontal="center" vertical="top" wrapText="1"/>
    </xf>
    <xf numFmtId="9" fontId="0" fillId="20" borderId="23" xfId="5" applyFont="1" applyFill="1" applyBorder="1" applyAlignment="1">
      <alignment horizontal="center" vertical="top" wrapText="1"/>
    </xf>
    <xf numFmtId="9" fontId="0" fillId="0" borderId="25" xfId="5" applyFont="1" applyBorder="1" applyAlignment="1">
      <alignment horizontal="left" vertical="top" wrapText="1"/>
    </xf>
    <xf numFmtId="9" fontId="23" fillId="20" borderId="25" xfId="5" applyFont="1" applyFill="1" applyBorder="1" applyAlignment="1">
      <alignment horizontal="center" vertical="top" wrapText="1"/>
    </xf>
    <xf numFmtId="9" fontId="41" fillId="20" borderId="25" xfId="5" applyFont="1" applyFill="1" applyBorder="1" applyAlignment="1">
      <alignment horizontal="center" vertical="top" wrapText="1"/>
    </xf>
    <xf numFmtId="9" fontId="42" fillId="0" borderId="59" xfId="5" applyFont="1" applyBorder="1" applyAlignment="1">
      <alignment vertical="top" wrapText="1"/>
    </xf>
    <xf numFmtId="9" fontId="29" fillId="23" borderId="8" xfId="5" applyFont="1" applyFill="1" applyBorder="1" applyAlignment="1">
      <alignment vertical="top" wrapText="1"/>
    </xf>
  </cellXfs>
  <cellStyles count="38">
    <cellStyle name="Good" xfId="2" builtinId="26"/>
    <cellStyle name="Good 2" xfId="6"/>
    <cellStyle name="Input" xfId="3" builtinId="20"/>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22"/>
    <cellStyle name="Normal 19" xfId="23"/>
    <cellStyle name="Normal 2" xfId="4"/>
    <cellStyle name="Normal 20" xfId="24"/>
    <cellStyle name="Normal 21" xfId="25"/>
    <cellStyle name="Normal 22" xfId="26"/>
    <cellStyle name="Normal 23" xfId="27"/>
    <cellStyle name="Normal 24" xfId="28"/>
    <cellStyle name="Normal 25" xfId="29"/>
    <cellStyle name="Normal 26" xfId="30"/>
    <cellStyle name="Normal 27" xfId="31"/>
    <cellStyle name="Normal 28" xfId="32"/>
    <cellStyle name="Normal 29" xfId="33"/>
    <cellStyle name="Normal 3" xfId="7"/>
    <cellStyle name="Normal 30" xfId="34"/>
    <cellStyle name="Normal 31" xfId="35"/>
    <cellStyle name="Normal 32" xfId="36"/>
    <cellStyle name="Normal 33" xfId="37"/>
    <cellStyle name="Normal 4" xfId="8"/>
    <cellStyle name="Normal 5" xfId="9"/>
    <cellStyle name="Normal 6" xfId="10"/>
    <cellStyle name="Normal 7" xfId="11"/>
    <cellStyle name="Normal 8" xfId="12"/>
    <cellStyle name="Normal 9" xfId="13"/>
    <cellStyle name="Percent" xfId="1" builtinId="5"/>
    <cellStyle name="Percent 2" xfId="5"/>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BDC0BF"/>
      <rgbColor rgb="FFA5A5A5"/>
      <rgbColor rgb="FF3F3F3F"/>
      <rgbColor rgb="FFFF2C21"/>
      <rgbColor rgb="FFDBDBDB"/>
      <rgbColor rgb="FFF4F4F4"/>
      <rgbColor rgb="FFFFFFFF"/>
      <rgbColor rgb="FF515151"/>
      <rgbColor rgb="FF006100"/>
      <rgbColor rgb="FFC6EFCE"/>
      <rgbColor rgb="FFD8D8D8"/>
      <rgbColor rgb="FFFFE061"/>
      <rgbColor rgb="FF9C6500"/>
      <rgbColor rgb="FFFFEB9C"/>
      <rgbColor rgb="FFD71A16"/>
      <rgbColor rgb="FFB8B8B8"/>
      <rgbColor rgb="FF51A7F9"/>
      <rgbColor rgb="FF0264C0"/>
      <rgbColor rgb="FF6FBF40"/>
      <rgbColor rgb="FF00872A"/>
      <rgbColor rgb="FFFBE02B"/>
      <rgbColor rgb="FFBD9A1A"/>
      <rgbColor rgb="FFEF9419"/>
      <rgbColor rgb="FFDE6A10"/>
      <rgbColor rgb="FFFA4912"/>
      <rgbColor rgb="FFC82505"/>
      <rgbColor rgb="FF875BB1"/>
      <rgbColor rgb="FF763E9B"/>
      <rgbColor rgb="FF3373F9"/>
      <rgbColor rgb="FF67AC39"/>
      <rgbColor rgb="FFF2E933"/>
      <rgbColor rgb="FFF59926"/>
      <rgbColor rgb="FFF12922"/>
      <rgbColor rgb="FFAC34EB"/>
      <rgbColor rgb="FF99B8FC"/>
      <rgbColor rgb="FF9CE159"/>
      <rgbColor rgb="FFD17E14"/>
      <rgbColor rgb="FFFEFFFE"/>
      <rgbColor rgb="FF63B2DE"/>
      <rgbColor rgb="FF357CA2"/>
      <rgbColor rgb="FFFF5F5D"/>
      <rgbColor rgb="FFAAAAAA"/>
      <rgbColor rgb="FFE8EEF0"/>
      <rgbColor rgb="FFFF2C2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4.8933600000000001E-2"/>
          <c:y val="3.75973E-2"/>
          <c:w val="0.94606599999999996"/>
          <c:h val="0.94050299999999998"/>
        </c:manualLayout>
      </c:layout>
      <c:barChart>
        <c:barDir val="bar"/>
        <c:grouping val="stacked"/>
        <c:varyColors val="0"/>
        <c:ser>
          <c:idx val="0"/>
          <c:order val="0"/>
          <c:tx>
            <c:v>Untitled 2</c:v>
          </c:tx>
          <c:spPr>
            <a:gradFill flip="none" rotWithShape="1">
              <a:gsLst>
                <a:gs pos="0">
                  <a:srgbClr val="51A7F9"/>
                </a:gs>
                <a:gs pos="100000">
                  <a:srgbClr val="0365C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Details!$C$3:$C$17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D63-4572-B960-A9477CC47219}"/>
            </c:ext>
          </c:extLst>
        </c:ser>
        <c:ser>
          <c:idx val="1"/>
          <c:order val="1"/>
          <c:tx>
            <c:v>Untitled 3</c:v>
          </c:tx>
          <c:spPr>
            <a:gradFill flip="none" rotWithShape="1">
              <a:gsLst>
                <a:gs pos="0">
                  <a:srgbClr val="70BF41"/>
                </a:gs>
                <a:gs pos="100000">
                  <a:srgbClr val="00882B"/>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Details!$D$3:$D$17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D63-4572-B960-A9477CC47219}"/>
            </c:ext>
          </c:extLst>
        </c:ser>
        <c:ser>
          <c:idx val="2"/>
          <c:order val="2"/>
          <c:tx>
            <c:v>Untitled 4</c:v>
          </c:tx>
          <c:spPr>
            <a:gradFill flip="none" rotWithShape="1">
              <a:gsLst>
                <a:gs pos="0">
                  <a:srgbClr val="FBE12B"/>
                </a:gs>
                <a:gs pos="100000">
                  <a:srgbClr val="BE9A1A"/>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Details!$E$3:$E$17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D63-4572-B960-A9477CC47219}"/>
            </c:ext>
          </c:extLst>
        </c:ser>
        <c:ser>
          <c:idx val="3"/>
          <c:order val="3"/>
          <c:tx>
            <c:v>Untitled 5</c:v>
          </c:tx>
          <c:spPr>
            <a:gradFill flip="none" rotWithShape="1">
              <a:gsLst>
                <a:gs pos="0">
                  <a:srgbClr val="EF951A"/>
                </a:gs>
                <a:gs pos="100000">
                  <a:srgbClr val="DE6A1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Details!$F$3:$F$17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D63-4572-B960-A9477CC47219}"/>
            </c:ext>
          </c:extLst>
        </c:ser>
        <c:ser>
          <c:idx val="4"/>
          <c:order val="4"/>
          <c:tx>
            <c:v>Untitled 6</c:v>
          </c:tx>
          <c:spPr>
            <a:gradFill flip="none" rotWithShape="1">
              <a:gsLst>
                <a:gs pos="0">
                  <a:srgbClr val="FB4912"/>
                </a:gs>
                <a:gs pos="100000">
                  <a:srgbClr val="C82506"/>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Details!$G$3:$G$17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D63-4572-B960-A9477CC47219}"/>
            </c:ext>
          </c:extLst>
        </c:ser>
        <c:ser>
          <c:idx val="5"/>
          <c:order val="5"/>
          <c:tx>
            <c:v>Untitled 7</c:v>
          </c:tx>
          <c:spPr>
            <a:gradFill flip="none" rotWithShape="1">
              <a:gsLst>
                <a:gs pos="0">
                  <a:srgbClr val="885CB2"/>
                </a:gs>
                <a:gs pos="100000">
                  <a:srgbClr val="773F9B"/>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Details!$H$3:$H$17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5D63-4572-B960-A9477CC47219}"/>
            </c:ext>
          </c:extLst>
        </c:ser>
        <c:ser>
          <c:idx val="6"/>
          <c:order val="6"/>
          <c:tx>
            <c:v>Untitled 8</c:v>
          </c:tx>
          <c:spPr>
            <a:gradFill flip="none" rotWithShape="1">
              <a:gsLst>
                <a:gs pos="0">
                  <a:srgbClr val="51A7F9"/>
                </a:gs>
                <a:gs pos="100000">
                  <a:srgbClr val="0365C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Details!$I$3:$I$17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D63-4572-B960-A9477CC47219}"/>
            </c:ext>
          </c:extLst>
        </c:ser>
        <c:dLbls>
          <c:showLegendKey val="0"/>
          <c:showVal val="0"/>
          <c:showCatName val="0"/>
          <c:showSerName val="0"/>
          <c:showPercent val="0"/>
          <c:showBubbleSize val="0"/>
        </c:dLbls>
        <c:gapWidth val="4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t"/>
        <c:majorGridlines>
          <c:spPr>
            <a:ln w="3175" cap="flat">
              <a:solidFill>
                <a:srgbClr val="B8B8B8"/>
              </a:solidFill>
              <a:prstDash val="solid"/>
              <a:miter lim="400000"/>
            </a:ln>
          </c:spPr>
        </c:majorGridlines>
        <c:numFmt formatCode="General" sourceLinked="1"/>
        <c:majorTickMark val="none"/>
        <c:minorTickMark val="none"/>
        <c:tickLblPos val="none"/>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between"/>
        <c:majorUnit val="100"/>
        <c:minorUnit val="50"/>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D8D-431A-BADB-BEF846827957}"/>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D8D-431A-BADB-BEF846827957}"/>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4D8D-431A-BADB-BEF846827957}"/>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2C3-4FDA-9045-3C6F7E41E11F}"/>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72C3-4FDA-9045-3C6F7E41E11F}"/>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72C3-4FDA-9045-3C6F7E41E11F}"/>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008-4E7D-8AC0-71AAF8EFA60D}"/>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008-4E7D-8AC0-71AAF8EFA60D}"/>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4008-4E7D-8AC0-71AAF8EFA60D}"/>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9804-402A-BC78-24B2EA13474B}"/>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9804-402A-BC78-24B2EA13474B}"/>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9804-402A-BC78-24B2EA13474B}"/>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91CD-48D3-8DC3-3051C363BB35}"/>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91CD-48D3-8DC3-3051C363BB35}"/>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91CD-48D3-8DC3-3051C363BB35}"/>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E612-423C-AC27-B3574D394754}"/>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E612-423C-AC27-B3574D394754}"/>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E612-423C-AC27-B3574D394754}"/>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039-4449-A40C-539ED1EB956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039-4449-A40C-539ED1EB9566}"/>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3039-4449-A40C-539ED1EB956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9C3C-47E8-9175-8C2646324DF0}"/>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9C3C-47E8-9175-8C2646324DF0}"/>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9C3C-47E8-9175-8C2646324DF0}"/>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EEF-4EFE-88E3-84F47FD879D7}"/>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EEF-4EFE-88E3-84F47FD879D7}"/>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3EEF-4EFE-88E3-84F47FD879D7}"/>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5E0-4A96-A725-879F67A3BC9D}"/>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5E0-4A96-A725-879F67A3BC9D}"/>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35E0-4A96-A725-879F67A3BC9D}"/>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080" b="0" i="0" u="none" strike="noStrike">
                <a:solidFill>
                  <a:srgbClr val="000000"/>
                </a:solidFill>
                <a:latin typeface="Helvetica"/>
              </a:defRPr>
            </a:pPr>
            <a:r>
              <a:rPr lang="en-US" sz="1080" b="0" i="0" u="none" strike="noStrike">
                <a:solidFill>
                  <a:srgbClr val="000000"/>
                </a:solidFill>
                <a:latin typeface="Helvetica"/>
              </a:rPr>
              <a:t>% Correct</a:t>
            </a:r>
          </a:p>
        </c:rich>
      </c:tx>
      <c:layout>
        <c:manualLayout>
          <c:xMode val="edge"/>
          <c:yMode val="edge"/>
          <c:x val="0.41595599999999999"/>
          <c:y val="0"/>
          <c:w val="0.16808699999999999"/>
          <c:h val="2.8802600000000001E-2"/>
        </c:manualLayout>
      </c:layout>
      <c:overlay val="1"/>
      <c:spPr>
        <a:noFill/>
        <a:effectLst/>
      </c:spPr>
    </c:title>
    <c:autoTitleDeleted val="0"/>
    <c:plotArea>
      <c:layout>
        <c:manualLayout>
          <c:layoutTarget val="inner"/>
          <c:xMode val="edge"/>
          <c:yMode val="edge"/>
          <c:x val="0.126107"/>
          <c:y val="2.8802600000000001E-2"/>
          <c:w val="0.86889300000000003"/>
          <c:h val="0.86967099999999997"/>
        </c:manualLayout>
      </c:layout>
      <c:barChart>
        <c:barDir val="col"/>
        <c:grouping val="clustered"/>
        <c:varyColors val="0"/>
        <c:ser>
          <c:idx val="0"/>
          <c:order val="0"/>
          <c:tx>
            <c:strRef>
              <c:f>Summary!$A$23</c:f>
              <c:strCache>
                <c:ptCount val="1"/>
                <c:pt idx="0">
                  <c:v>% Correct</c:v>
                </c:pt>
              </c:strCache>
            </c:strRef>
          </c:tx>
          <c:spPr>
            <a:gradFill flip="none" rotWithShape="1">
              <a:gsLst>
                <a:gs pos="0">
                  <a:srgbClr val="51A7F9"/>
                </a:gs>
                <a:gs pos="100000">
                  <a:srgbClr val="0365C0"/>
                </a:gs>
              </a:gsLst>
              <a:lin ang="5400000" scaled="0"/>
            </a:gradFill>
            <a:ln w="12700" cap="flat">
              <a:noFill/>
              <a:miter lim="400000"/>
            </a:ln>
            <a:effectLst/>
          </c:spPr>
          <c:invertIfNegative val="0"/>
          <c:dPt>
            <c:idx val="0"/>
            <c:invertIfNegative val="1"/>
            <c:bubble3D val="0"/>
            <c:extLst>
              <c:ext xmlns:c16="http://schemas.microsoft.com/office/drawing/2014/chart" uri="{C3380CC4-5D6E-409C-BE32-E72D297353CC}">
                <c16:uniqueId val="{00000001-0A11-4758-B9BA-A44E0E0D21E7}"/>
              </c:ext>
            </c:extLst>
          </c:dPt>
          <c:dPt>
            <c:idx val="1"/>
            <c:invertIfNegative val="1"/>
            <c:bubble3D val="0"/>
            <c:spPr>
              <a:gradFill flip="none" rotWithShape="1">
                <a:gsLst>
                  <a:gs pos="0">
                    <a:srgbClr val="70BF41"/>
                  </a:gs>
                  <a:gs pos="100000">
                    <a:srgbClr val="00882B"/>
                  </a:gs>
                </a:gsLst>
                <a:lin ang="5400000" scaled="0"/>
              </a:gradFill>
              <a:ln w="12700" cap="flat">
                <a:noFill/>
                <a:miter lim="400000"/>
              </a:ln>
              <a:effectLst/>
            </c:spPr>
            <c:extLst>
              <c:ext xmlns:c16="http://schemas.microsoft.com/office/drawing/2014/chart" uri="{C3380CC4-5D6E-409C-BE32-E72D297353CC}">
                <c16:uniqueId val="{00000003-0A11-4758-B9BA-A44E0E0D21E7}"/>
              </c:ext>
            </c:extLst>
          </c:dPt>
          <c:dPt>
            <c:idx val="2"/>
            <c:invertIfNegative val="1"/>
            <c:bubble3D val="0"/>
            <c:spPr>
              <a:gradFill flip="none" rotWithShape="1">
                <a:gsLst>
                  <a:gs pos="0">
                    <a:srgbClr val="FBE12B"/>
                  </a:gs>
                  <a:gs pos="100000">
                    <a:srgbClr val="BE9A1A"/>
                  </a:gs>
                </a:gsLst>
                <a:lin ang="5400000" scaled="0"/>
              </a:gradFill>
              <a:ln w="12700" cap="flat">
                <a:noFill/>
                <a:miter lim="400000"/>
              </a:ln>
              <a:effectLst/>
            </c:spPr>
            <c:extLst>
              <c:ext xmlns:c16="http://schemas.microsoft.com/office/drawing/2014/chart" uri="{C3380CC4-5D6E-409C-BE32-E72D297353CC}">
                <c16:uniqueId val="{00000005-0A11-4758-B9BA-A44E0E0D21E7}"/>
              </c:ext>
            </c:extLst>
          </c:dPt>
          <c:dPt>
            <c:idx val="3"/>
            <c:invertIfNegative val="1"/>
            <c:bubble3D val="0"/>
            <c:spPr>
              <a:gradFill flip="none" rotWithShape="1">
                <a:gsLst>
                  <a:gs pos="0">
                    <a:srgbClr val="EF951A"/>
                  </a:gs>
                  <a:gs pos="100000">
                    <a:srgbClr val="DE6A10"/>
                  </a:gs>
                </a:gsLst>
                <a:lin ang="5400000" scaled="0"/>
              </a:gradFill>
              <a:ln w="12700" cap="flat">
                <a:noFill/>
                <a:miter lim="400000"/>
              </a:ln>
              <a:effectLst/>
            </c:spPr>
            <c:extLst>
              <c:ext xmlns:c16="http://schemas.microsoft.com/office/drawing/2014/chart" uri="{C3380CC4-5D6E-409C-BE32-E72D297353CC}">
                <c16:uniqueId val="{00000007-0A11-4758-B9BA-A44E0E0D21E7}"/>
              </c:ext>
            </c:extLst>
          </c:dPt>
          <c:dPt>
            <c:idx val="4"/>
            <c:invertIfNegative val="1"/>
            <c:bubble3D val="0"/>
            <c:spPr>
              <a:gradFill flip="none" rotWithShape="1">
                <a:gsLst>
                  <a:gs pos="0">
                    <a:srgbClr val="FB4912"/>
                  </a:gs>
                  <a:gs pos="100000">
                    <a:srgbClr val="C82506"/>
                  </a:gs>
                </a:gsLst>
                <a:lin ang="5400000" scaled="0"/>
              </a:gradFill>
              <a:ln w="12700" cap="flat">
                <a:noFill/>
                <a:miter lim="400000"/>
              </a:ln>
              <a:effectLst/>
            </c:spPr>
            <c:extLst>
              <c:ext xmlns:c16="http://schemas.microsoft.com/office/drawing/2014/chart" uri="{C3380CC4-5D6E-409C-BE32-E72D297353CC}">
                <c16:uniqueId val="{00000009-0A11-4758-B9BA-A44E0E0D21E7}"/>
              </c:ext>
            </c:extLst>
          </c:dPt>
          <c:dPt>
            <c:idx val="5"/>
            <c:invertIfNegative val="1"/>
            <c:bubble3D val="0"/>
            <c:spPr>
              <a:gradFill flip="none" rotWithShape="1">
                <a:gsLst>
                  <a:gs pos="0">
                    <a:srgbClr val="885CB2"/>
                  </a:gs>
                  <a:gs pos="100000">
                    <a:srgbClr val="773F9B"/>
                  </a:gs>
                </a:gsLst>
                <a:lin ang="5400000" scaled="0"/>
              </a:gradFill>
              <a:ln w="12700" cap="flat">
                <a:noFill/>
                <a:miter lim="400000"/>
              </a:ln>
              <a:effectLst/>
            </c:spPr>
            <c:extLst>
              <c:ext xmlns:c16="http://schemas.microsoft.com/office/drawing/2014/chart" uri="{C3380CC4-5D6E-409C-BE32-E72D297353CC}">
                <c16:uniqueId val="{0000000B-0A11-4758-B9BA-A44E0E0D21E7}"/>
              </c:ext>
            </c:extLst>
          </c:dPt>
          <c:dPt>
            <c:idx val="6"/>
            <c:invertIfNegative val="1"/>
            <c:bubble3D val="0"/>
            <c:extLst>
              <c:ext xmlns:c16="http://schemas.microsoft.com/office/drawing/2014/chart" uri="{C3380CC4-5D6E-409C-BE32-E72D297353CC}">
                <c16:uniqueId val="{0000000D-0A11-4758-B9BA-A44E0E0D21E7}"/>
              </c:ext>
            </c:extLst>
          </c:dPt>
          <c:dPt>
            <c:idx val="7"/>
            <c:invertIfNegative val="1"/>
            <c:bubble3D val="0"/>
            <c:spPr>
              <a:gradFill flip="none" rotWithShape="1">
                <a:gsLst>
                  <a:gs pos="0">
                    <a:srgbClr val="70BF41"/>
                  </a:gs>
                  <a:gs pos="100000">
                    <a:srgbClr val="00882B"/>
                  </a:gs>
                </a:gsLst>
                <a:lin ang="5400000" scaled="0"/>
              </a:gradFill>
              <a:ln w="12700" cap="flat">
                <a:noFill/>
                <a:miter lim="400000"/>
              </a:ln>
              <a:effectLst/>
            </c:spPr>
            <c:extLst>
              <c:ext xmlns:c16="http://schemas.microsoft.com/office/drawing/2014/chart" uri="{C3380CC4-5D6E-409C-BE32-E72D297353CC}">
                <c16:uniqueId val="{0000000F-0A11-4758-B9BA-A44E0E0D21E7}"/>
              </c:ext>
            </c:extLst>
          </c:dPt>
          <c:dLbls>
            <c:dLbl>
              <c:idx val="0"/>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0A11-4758-B9BA-A44E0E0D21E7}"/>
                </c:ext>
              </c:extLst>
            </c:dLbl>
            <c:dLbl>
              <c:idx val="1"/>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0A11-4758-B9BA-A44E0E0D21E7}"/>
                </c:ext>
              </c:extLst>
            </c:dLbl>
            <c:dLbl>
              <c:idx val="2"/>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0A11-4758-B9BA-A44E0E0D21E7}"/>
                </c:ext>
              </c:extLst>
            </c:dLbl>
            <c:dLbl>
              <c:idx val="3"/>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0A11-4758-B9BA-A44E0E0D21E7}"/>
                </c:ext>
              </c:extLst>
            </c:dLbl>
            <c:dLbl>
              <c:idx val="4"/>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9-0A11-4758-B9BA-A44E0E0D21E7}"/>
                </c:ext>
              </c:extLst>
            </c:dLbl>
            <c:dLbl>
              <c:idx val="5"/>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B-0A11-4758-B9BA-A44E0E0D21E7}"/>
                </c:ext>
              </c:extLst>
            </c:dLbl>
            <c:dLbl>
              <c:idx val="6"/>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D-0A11-4758-B9BA-A44E0E0D21E7}"/>
                </c:ext>
              </c:extLst>
            </c:dLbl>
            <c:dLbl>
              <c:idx val="7"/>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F-0A11-4758-B9BA-A44E0E0D21E7}"/>
                </c:ext>
              </c:extLst>
            </c:dLbl>
            <c:spPr>
              <a:noFill/>
              <a:ln>
                <a:noFill/>
              </a:ln>
              <a:effectLst/>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G</c:v>
              </c:pt>
              <c:pt idx="1">
                <c:v>A</c:v>
              </c:pt>
              <c:pt idx="2">
                <c:v>Q</c:v>
              </c:pt>
              <c:pt idx="3">
                <c:v>V</c:v>
              </c:pt>
              <c:pt idx="4">
                <c:v>R</c:v>
              </c:pt>
              <c:pt idx="5">
                <c:v>BC/S</c:v>
              </c:pt>
              <c:pt idx="6">
                <c:v>X</c:v>
              </c:pt>
              <c:pt idx="7">
                <c:v>All</c:v>
              </c:pt>
            </c:strLit>
          </c:cat>
          <c:val>
            <c:numRef>
              <c:f>Summary!$B$23:$I$23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0A11-4758-B9BA-A44E0E0D21E7}"/>
            </c:ext>
          </c:extLst>
        </c:ser>
        <c:dLbls>
          <c:showLegendKey val="0"/>
          <c:showVal val="0"/>
          <c:showCatName val="0"/>
          <c:showSerName val="0"/>
          <c:showPercent val="0"/>
          <c:showBubbleSize val="0"/>
        </c:dLbls>
        <c:gapWidth val="10"/>
        <c:overlap val="-40"/>
        <c:axId val="2094734552"/>
        <c:axId val="2094734553"/>
      </c:barChart>
      <c:catAx>
        <c:axId val="2094734552"/>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a:defRPr sz="9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0%" sourceLinked="1"/>
        <c:majorTickMark val="none"/>
        <c:minorTickMark val="none"/>
        <c:tickLblPos val="nextTo"/>
        <c:spPr>
          <a:ln w="12700" cap="flat">
            <a:noFill/>
            <a:prstDash val="solid"/>
            <a:miter lim="400000"/>
          </a:ln>
        </c:spPr>
        <c:txPr>
          <a:bodyPr rot="0"/>
          <a:lstStyle/>
          <a:p>
            <a:pPr>
              <a:defRPr sz="900" b="0" i="0" u="none" strike="noStrike">
                <a:solidFill>
                  <a:srgbClr val="000000"/>
                </a:solidFill>
                <a:latin typeface="Helvetica"/>
              </a:defRPr>
            </a:pPr>
            <a:endParaRPr lang="en-US"/>
          </a:p>
        </c:txPr>
        <c:crossAx val="2094734552"/>
        <c:crosses val="autoZero"/>
        <c:crossBetween val="between"/>
        <c:majorUnit val="0.2"/>
        <c:minorUnit val="0.1"/>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F9A-4C44-9A4E-CEF15E4A436A}"/>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F9A-4C44-9A4E-CEF15E4A436A}"/>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4F9A-4C44-9A4E-CEF15E4A436A}"/>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E49-4967-95A8-2FC4C2417251}"/>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5E49-4967-95A8-2FC4C2417251}"/>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5E49-4967-95A8-2FC4C2417251}"/>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D1DF-4ACD-B971-9CCB26AE1B69}"/>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D1DF-4ACD-B971-9CCB26AE1B69}"/>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D1DF-4ACD-B971-9CCB26AE1B69}"/>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EB2D-4D65-B18E-71AA9EED0803}"/>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EB2D-4D65-B18E-71AA9EED0803}"/>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EB2D-4D65-B18E-71AA9EED0803}"/>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2F8-47B8-9864-E5AA4281D48F}"/>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2F8-47B8-9864-E5AA4281D48F}"/>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22F8-47B8-9864-E5AA4281D48F}"/>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E9A-4E79-A6FB-2975F4CD6A9E}"/>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5E9A-4E79-A6FB-2975F4CD6A9E}"/>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5E9A-4E79-A6FB-2975F4CD6A9E}"/>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1C4E-4CA3-9352-3A41305919EC}"/>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1C4E-4CA3-9352-3A41305919EC}"/>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1C4E-4CA3-9352-3A41305919EC}"/>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0AE1-4FD5-AEE0-20297DDD724E}"/>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0AE1-4FD5-AEE0-20297DDD724E}"/>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0AE1-4FD5-AEE0-20297DDD724E}"/>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0C6-4BC8-B3AE-D2E5D40AFF52}"/>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0C6-4BC8-B3AE-D2E5D40AFF52}"/>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40C6-4BC8-B3AE-D2E5D40AFF52}"/>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47A-44C8-A165-E2D7A028CFE3}"/>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47A-44C8-A165-E2D7A028CFE3}"/>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2-247A-44C8-A165-E2D7A028CFE3}"/>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Average Points</a:t>
            </a:r>
            <a:r>
              <a:rPr lang="en-US" baseline="0">
                <a:solidFill>
                  <a:schemeClr val="bg1"/>
                </a:solidFill>
              </a:rPr>
              <a:t> and Net Points per Game</a:t>
            </a:r>
            <a:endParaRPr lang="en-US">
              <a:solidFill>
                <a:schemeClr val="bg1"/>
              </a:solidFill>
            </a:endParaRP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Dashboard!$U$27</c:f>
              <c:strCache>
                <c:ptCount val="1"/>
                <c:pt idx="0">
                  <c:v>Points for Average (Checked)</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40000"/>
                        <a:lumOff val="6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Dashboard!$V$27:$AL$27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ser>
          <c:idx val="1"/>
          <c:order val="1"/>
          <c:tx>
            <c:strRef>
              <c:f>Dashboard!$U$28</c:f>
              <c:strCache>
                <c:ptCount val="1"/>
                <c:pt idx="0">
                  <c:v>Net Points (Checked)</c:v>
                </c:pt>
              </c:strCache>
            </c:strRef>
          </c:tx>
          <c:spPr>
            <a:ln w="22225" cap="rnd">
              <a:solidFill>
                <a:srgbClr val="FFFF00"/>
              </a:solidFill>
            </a:ln>
            <a:effectLst>
              <a:glow rad="139700">
                <a:srgbClr val="FFFF00">
                  <a:alpha val="14000"/>
                </a:srgb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Dashboard!$V$28:$AL$28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AE22-44F6-9BCB-C67F8E2EE5B1}"/>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Toss Ups by Type per Game </a:t>
            </a:r>
            <a:endParaRPr lang="en-US">
              <a:solidFill>
                <a:schemeClr val="bg1"/>
              </a:solidFill>
            </a:endParaRP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Dashboard!$U$23</c:f>
              <c:strCache>
                <c:ptCount val="1"/>
                <c:pt idx="0">
                  <c:v>Correct per Game</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strRef>
              <c:f>Dashboard!$V$3:$AC$3</c:f>
              <c:strCache>
                <c:ptCount val="8"/>
                <c:pt idx="0">
                  <c:v>G</c:v>
                </c:pt>
                <c:pt idx="1">
                  <c:v>AT</c:v>
                </c:pt>
                <c:pt idx="2">
                  <c:v>Q</c:v>
                </c:pt>
                <c:pt idx="3">
                  <c:v>V</c:v>
                </c:pt>
                <c:pt idx="4">
                  <c:v>R</c:v>
                </c:pt>
                <c:pt idx="5">
                  <c:v>BC/S</c:v>
                </c:pt>
                <c:pt idx="6">
                  <c:v>X</c:v>
                </c:pt>
                <c:pt idx="7">
                  <c:v>Total</c:v>
                </c:pt>
              </c:strCache>
            </c:strRef>
          </c:cat>
          <c:val>
            <c:numRef>
              <c:f>Dashboard!$V$23:$AC$23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B5D-4351-9E19-3ACFB7AA6226}"/>
            </c:ext>
          </c:extLst>
        </c:ser>
        <c:ser>
          <c:idx val="1"/>
          <c:order val="1"/>
          <c:tx>
            <c:strRef>
              <c:f>Dashboard!$U$24</c:f>
              <c:strCache>
                <c:ptCount val="1"/>
                <c:pt idx="0">
                  <c:v>Attempts per Game</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strRef>
              <c:f>Dashboard!$V$3:$AC$3</c:f>
              <c:strCache>
                <c:ptCount val="8"/>
                <c:pt idx="0">
                  <c:v>G</c:v>
                </c:pt>
                <c:pt idx="1">
                  <c:v>AT</c:v>
                </c:pt>
                <c:pt idx="2">
                  <c:v>Q</c:v>
                </c:pt>
                <c:pt idx="3">
                  <c:v>V</c:v>
                </c:pt>
                <c:pt idx="4">
                  <c:v>R</c:v>
                </c:pt>
                <c:pt idx="5">
                  <c:v>BC/S</c:v>
                </c:pt>
                <c:pt idx="6">
                  <c:v>X</c:v>
                </c:pt>
                <c:pt idx="7">
                  <c:v>Total</c:v>
                </c:pt>
              </c:strCache>
            </c:strRef>
          </c:cat>
          <c:val>
            <c:numRef>
              <c:f>Dashboard!$V$24:$AC$24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DC2-4C0C-B26A-3DF2450FB1A5}"/>
            </c:ext>
          </c:extLst>
        </c:ser>
        <c:dLbls>
          <c:showLegendKey val="0"/>
          <c:showVal val="0"/>
          <c:showCatName val="0"/>
          <c:showSerName val="0"/>
          <c:showPercent val="0"/>
          <c:showBubbleSize val="0"/>
        </c:dLbls>
        <c:gapWidth val="315"/>
        <c:overlap val="-10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Correct per Attempt (Toss Ups and Bonuses)</a:t>
            </a:r>
            <a:r>
              <a:rPr lang="en-US" baseline="0">
                <a:solidFill>
                  <a:schemeClr val="bg1"/>
                </a:solidFill>
              </a:rPr>
              <a:t> </a:t>
            </a:r>
          </a:p>
          <a:p>
            <a:pPr>
              <a:defRPr>
                <a:solidFill>
                  <a:schemeClr val="bg1"/>
                </a:solidFill>
              </a:defRPr>
            </a:pPr>
            <a:r>
              <a:rPr lang="en-US" baseline="0">
                <a:solidFill>
                  <a:schemeClr val="bg1"/>
                </a:solidFill>
              </a:rPr>
              <a:t>for Checked Quizze</a:t>
            </a:r>
            <a:r>
              <a:rPr lang="en-US">
                <a:solidFill>
                  <a:schemeClr val="bg1"/>
                </a:solidFill>
              </a:rPr>
              <a:t>rs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Dashboard!$U$31</c:f>
              <c:strCache>
                <c:ptCount val="1"/>
                <c:pt idx="0">
                  <c:v>Correct per Attempt (Checked Quizzers)</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Dashboard!$V$31:$AL$31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Toss Up Accuracy by Type </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v>Checked Quizzers</c:v>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Dashboard!$AR$3:$AY$3</c:f>
              <c:strCache>
                <c:ptCount val="8"/>
                <c:pt idx="0">
                  <c:v>G</c:v>
                </c:pt>
                <c:pt idx="1">
                  <c:v>AT</c:v>
                </c:pt>
                <c:pt idx="2">
                  <c:v>Q</c:v>
                </c:pt>
                <c:pt idx="3">
                  <c:v>V</c:v>
                </c:pt>
                <c:pt idx="4">
                  <c:v>R</c:v>
                </c:pt>
                <c:pt idx="5">
                  <c:v>BC/S</c:v>
                </c:pt>
                <c:pt idx="6">
                  <c:v>X</c:v>
                </c:pt>
                <c:pt idx="7">
                  <c:v>Total</c:v>
                </c:pt>
              </c:strCache>
            </c:strRef>
          </c:cat>
          <c:val>
            <c:numRef>
              <c:f>Dashboard!$AR$20:$AY$20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B5D-4351-9E19-3ACFB7AA6226}"/>
            </c:ext>
          </c:extLst>
        </c:ser>
        <c:ser>
          <c:idx val="1"/>
          <c:order val="1"/>
          <c:tx>
            <c:v>Tournament Average</c:v>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Dashboard!$AR$3:$AY$3</c:f>
              <c:strCache>
                <c:ptCount val="8"/>
                <c:pt idx="0">
                  <c:v>G</c:v>
                </c:pt>
                <c:pt idx="1">
                  <c:v>AT</c:v>
                </c:pt>
                <c:pt idx="2">
                  <c:v>Q</c:v>
                </c:pt>
                <c:pt idx="3">
                  <c:v>V</c:v>
                </c:pt>
                <c:pt idx="4">
                  <c:v>R</c:v>
                </c:pt>
                <c:pt idx="5">
                  <c:v>BC/S</c:v>
                </c:pt>
                <c:pt idx="6">
                  <c:v>X</c:v>
                </c:pt>
                <c:pt idx="7">
                  <c:v>Total</c:v>
                </c:pt>
              </c:strCache>
            </c:strRef>
          </c:cat>
          <c:val>
            <c:numRef>
              <c:f>Summary!$B$23:$I$23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3E9-4ED8-9DAE-83BEB12DB391}"/>
            </c:ext>
          </c:extLst>
        </c:ser>
        <c:dLbls>
          <c:showLegendKey val="0"/>
          <c:showVal val="0"/>
          <c:showCatName val="0"/>
          <c:showSerName val="0"/>
          <c:showPercent val="0"/>
          <c:showBubbleSize val="0"/>
        </c:dLbls>
        <c:gapWidth val="315"/>
        <c:overlap val="-10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Points</a:t>
            </a:r>
            <a:r>
              <a:rPr lang="en-US" baseline="0">
                <a:solidFill>
                  <a:schemeClr val="bg1"/>
                </a:solidFill>
              </a:rPr>
              <a:t> Gained, Lost and Net per Game</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Dashboard!$U$32</c:f>
              <c:strCache>
                <c:ptCount val="1"/>
                <c:pt idx="0">
                  <c:v>Points Gained (Checked)</c:v>
                </c:pt>
              </c:strCache>
            </c:strRef>
          </c:tx>
          <c:spPr>
            <a:ln w="22225" cap="rnd">
              <a:solidFill>
                <a:srgbClr val="00B050"/>
              </a:solidFill>
            </a:ln>
            <a:effectLst>
              <a:glow rad="139700">
                <a:srgbClr val="00B050">
                  <a:alpha val="14000"/>
                </a:srgb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Dashboard!$V$32:$AL$32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ser>
          <c:idx val="1"/>
          <c:order val="1"/>
          <c:tx>
            <c:strRef>
              <c:f>Dashboard!$U$33</c:f>
              <c:strCache>
                <c:ptCount val="1"/>
                <c:pt idx="0">
                  <c:v>Points Lost (Checked)</c:v>
                </c:pt>
              </c:strCache>
            </c:strRef>
          </c:tx>
          <c:spPr>
            <a:ln w="22225" cap="rnd">
              <a:solidFill>
                <a:schemeClr val="accent5"/>
              </a:solidFill>
            </a:ln>
            <a:effectLst>
              <a:glow rad="139700">
                <a:schemeClr val="accent5">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Dashboard!$V$33:$AL$33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DE93-466C-ABCE-6478FA601129}"/>
            </c:ext>
          </c:extLst>
        </c:ser>
        <c:ser>
          <c:idx val="2"/>
          <c:order val="2"/>
          <c:tx>
            <c:strRef>
              <c:f>Dashboard!$U$28</c:f>
              <c:strCache>
                <c:ptCount val="1"/>
                <c:pt idx="0">
                  <c:v>Net Points (Checked)</c:v>
                </c:pt>
              </c:strCache>
            </c:strRef>
          </c:tx>
          <c:spPr>
            <a:ln w="22225" cap="rnd">
              <a:solidFill>
                <a:schemeClr val="accent3"/>
              </a:solidFill>
            </a:ln>
            <a:effectLst>
              <a:glow rad="139700">
                <a:schemeClr val="accent3">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Dashboard!$V$28:$AL$28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EEED-4782-B2E9-1B2B717FB419}"/>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Advanced Quizzer Rating</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v>Advanced Quizzer Rating</c:v>
          </c:tx>
          <c:spPr>
            <a:noFill/>
            <a:ln w="9525" cap="flat" cmpd="sng" algn="ctr">
              <a:solidFill>
                <a:schemeClr val="accent1"/>
              </a:solidFill>
              <a:miter lim="800000"/>
            </a:ln>
            <a:effectLst>
              <a:glow rad="63500">
                <a:schemeClr val="accent1">
                  <a:satMod val="175000"/>
                  <a:alpha val="25000"/>
                </a:schemeClr>
              </a:glow>
            </a:effectLst>
          </c:spPr>
          <c:invertIfNegative val="0"/>
          <c:dPt>
            <c:idx val="5"/>
            <c:invertIfNegative val="0"/>
            <c:bubble3D val="0"/>
            <c:spPr>
              <a:noFill/>
              <a:ln w="9525" cap="flat" cmpd="sng" algn="ctr">
                <a:solidFill>
                  <a:schemeClr val="accent2"/>
                </a:solidFill>
                <a:miter lim="800000"/>
              </a:ln>
              <a:effectLst>
                <a:glow rad="63500">
                  <a:schemeClr val="accent2">
                    <a:alpha val="25000"/>
                  </a:schemeClr>
                </a:glow>
              </a:effectLst>
            </c:spPr>
            <c:extLst>
              <c:ext xmlns:c16="http://schemas.microsoft.com/office/drawing/2014/chart" uri="{C3380CC4-5D6E-409C-BE32-E72D297353CC}">
                <c16:uniqueId val="{00000000-570D-4B01-B12E-CF6E16B36D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Dashboard!$O$3:$T$3</c:f>
              <c:strCache>
                <c:ptCount val="6"/>
                <c:pt idx="0">
                  <c:v>Intellect</c:v>
                </c:pt>
                <c:pt idx="1">
                  <c:v>Impact</c:v>
                </c:pt>
                <c:pt idx="2">
                  <c:v>Discipline</c:v>
                </c:pt>
                <c:pt idx="3">
                  <c:v>Glory</c:v>
                </c:pt>
                <c:pt idx="4">
                  <c:v>Valor</c:v>
                </c:pt>
                <c:pt idx="5">
                  <c:v>Total AQR</c:v>
                </c:pt>
              </c:strCache>
            </c:strRef>
          </c:cat>
          <c:val>
            <c:numRef>
              <c:f>Dashboard!$O$22:$T$22</c:f>
              <c:numCache>
                <c:formatCode>0.0</c:formatCode>
                <c:ptCount val="6"/>
                <c:pt idx="0">
                  <c:v>0</c:v>
                </c:pt>
                <c:pt idx="1">
                  <c:v>0</c:v>
                </c:pt>
                <c:pt idx="2">
                  <c:v>70</c:v>
                </c:pt>
                <c:pt idx="3">
                  <c:v>0</c:v>
                </c:pt>
                <c:pt idx="4">
                  <c:v>0</c:v>
                </c:pt>
                <c:pt idx="5">
                  <c:v>8.75</c:v>
                </c:pt>
              </c:numCache>
            </c:numRef>
          </c:val>
          <c:extLst>
            <c:ext xmlns:c16="http://schemas.microsoft.com/office/drawing/2014/chart" uri="{C3380CC4-5D6E-409C-BE32-E72D297353CC}">
              <c16:uniqueId val="{00000000-0B5D-4351-9E19-3ACFB7AA6226}"/>
            </c:ext>
          </c:extLst>
        </c:ser>
        <c:dLbls>
          <c:showLegendKey val="0"/>
          <c:showVal val="0"/>
          <c:showCatName val="0"/>
          <c:showSerName val="0"/>
          <c:showPercent val="0"/>
          <c:showBubbleSize val="0"/>
        </c:dLbls>
        <c:gapWidth val="315"/>
        <c:overlap val="-5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max val="100"/>
          <c:min val="0"/>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0630146962083247"/>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D2D7-44BD-A13A-821A3257DFF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D2D7-44BD-A13A-821A3257DFF6}"/>
            </c:ext>
          </c:extLst>
        </c:ser>
        <c:ser>
          <c:idx val="2"/>
          <c:order val="2"/>
          <c:spPr>
            <a:ln w="50800">
              <a:solidFill>
                <a:schemeClr val="accent5"/>
              </a:solidFill>
            </a:ln>
          </c:spPr>
          <c:marker>
            <c:symbol val="circle"/>
            <c:size val="10"/>
            <c:spPr>
              <a:solidFill>
                <a:schemeClr val="bg1"/>
              </a:solidFill>
              <a:ln w="50800">
                <a:solidFill>
                  <a:schemeClr val="accent5"/>
                </a:solidFill>
              </a:ln>
            </c:spPr>
          </c:marker>
          <c:val>
            <c:numRef>
              <c:f>'G1'!$A$28:$U$28</c:f>
              <c:numCache>
                <c:formatCode>General</c:formatCode>
                <c:ptCount val="21"/>
                <c:pt idx="0" formatCode="@">
                  <c:v>0</c:v>
                </c:pt>
                <c:pt idx="1">
                  <c:v>0</c:v>
                </c:pt>
                <c:pt idx="2">
                  <c:v>0</c:v>
                </c:pt>
                <c:pt idx="3" formatCode="@">
                  <c:v>0</c:v>
                </c:pt>
                <c:pt idx="4" formatCode="@">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DC6A-4753-A7EF-DAA6B5649912}"/>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4</xdr:col>
      <xdr:colOff>43670</xdr:colOff>
      <xdr:row>9</xdr:row>
      <xdr:rowOff>91173</xdr:rowOff>
    </xdr:from>
    <xdr:to>
      <xdr:col>4</xdr:col>
      <xdr:colOff>3973461</xdr:colOff>
      <xdr:row>16</xdr:row>
      <xdr:rowOff>134513</xdr:rowOff>
    </xdr:to>
    <xdr:pic>
      <xdr:nvPicPr>
        <xdr:cNvPr id="2" name="F8F2BE1C-B746-4D8B-AB91-58546F6E9BF9-L0-00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l="3333" t="16666" r="7651" b="7651"/>
        <a:stretch>
          <a:fillRect/>
        </a:stretch>
      </xdr:blipFill>
      <xdr:spPr>
        <a:xfrm>
          <a:off x="5580870" y="3784968"/>
          <a:ext cx="3929791" cy="2505871"/>
        </a:xfrm>
        <a:prstGeom prst="rect">
          <a:avLst/>
        </a:prstGeom>
        <a:ln w="12700" cap="flat">
          <a:solidFill>
            <a:srgbClr val="000000"/>
          </a:solidFill>
          <a:prstDash val="solid"/>
          <a:miter lim="400000"/>
        </a:ln>
        <a:effectLst>
          <a:outerShdw blurRad="190500" dist="8455" dir="5400000" rotWithShape="0">
            <a:srgbClr val="000000"/>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427414</xdr:colOff>
      <xdr:row>28</xdr:row>
      <xdr:rowOff>2147</xdr:rowOff>
    </xdr:from>
    <xdr:to>
      <xdr:col>21</xdr:col>
      <xdr:colOff>57150</xdr:colOff>
      <xdr:row>34</xdr:row>
      <xdr:rowOff>118819</xdr:rowOff>
    </xdr:to>
    <xdr:graphicFrame macro="">
      <xdr:nvGraphicFramePr>
        <xdr:cNvPr id="4"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72</xdr:colOff>
      <xdr:row>1</xdr:row>
      <xdr:rowOff>274164</xdr:rowOff>
    </xdr:from>
    <xdr:to>
      <xdr:col>14</xdr:col>
      <xdr:colOff>232818</xdr:colOff>
      <xdr:row>17</xdr:row>
      <xdr:rowOff>40126</xdr:rowOff>
    </xdr:to>
    <xdr:graphicFrame macro="">
      <xdr:nvGraphicFramePr>
        <xdr:cNvPr id="6" name="Chart 6">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427414</xdr:colOff>
      <xdr:row>28</xdr:row>
      <xdr:rowOff>2147</xdr:rowOff>
    </xdr:from>
    <xdr:to>
      <xdr:col>21</xdr:col>
      <xdr:colOff>57150</xdr:colOff>
      <xdr:row>34</xdr:row>
      <xdr:rowOff>118819</xdr:rowOff>
    </xdr:to>
    <xdr:graphicFrame macro="">
      <xdr:nvGraphicFramePr>
        <xdr:cNvPr id="4"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427414</xdr:colOff>
      <xdr:row>28</xdr:row>
      <xdr:rowOff>2147</xdr:rowOff>
    </xdr:from>
    <xdr:to>
      <xdr:col>21</xdr:col>
      <xdr:colOff>57150</xdr:colOff>
      <xdr:row>34</xdr:row>
      <xdr:rowOff>118819</xdr:rowOff>
    </xdr:to>
    <xdr:graphicFrame macro="">
      <xdr:nvGraphicFramePr>
        <xdr:cNvPr id="4"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253470</xdr:colOff>
      <xdr:row>0</xdr:row>
      <xdr:rowOff>304959</xdr:rowOff>
    </xdr:from>
    <xdr:to>
      <xdr:col>12</xdr:col>
      <xdr:colOff>147070</xdr:colOff>
      <xdr:row>19</xdr:row>
      <xdr:rowOff>147598</xdr:rowOff>
    </xdr:to>
    <xdr:graphicFrame macro="">
      <xdr:nvGraphicFramePr>
        <xdr:cNvPr id="4" name="Chart 4">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24</xdr:row>
      <xdr:rowOff>76200</xdr:rowOff>
    </xdr:from>
    <xdr:to>
      <xdr:col>8</xdr:col>
      <xdr:colOff>347382</xdr:colOff>
      <xdr:row>41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392206</xdr:colOff>
      <xdr:row>24</xdr:row>
      <xdr:rowOff>76200</xdr:rowOff>
    </xdr:from>
    <xdr:to>
      <xdr:col>13</xdr:col>
      <xdr:colOff>571500</xdr:colOff>
      <xdr:row>41</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58</xdr:row>
      <xdr:rowOff>104775</xdr:rowOff>
    </xdr:from>
    <xdr:to>
      <xdr:col>8</xdr:col>
      <xdr:colOff>336176</xdr:colOff>
      <xdr:row>75</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401731</xdr:colOff>
      <xdr:row>41</xdr:row>
      <xdr:rowOff>104776</xdr:rowOff>
    </xdr:from>
    <xdr:to>
      <xdr:col>13</xdr:col>
      <xdr:colOff>581025</xdr:colOff>
      <xdr:row>58</xdr:row>
      <xdr:rowOff>78441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238125</xdr:colOff>
      <xdr:row>41</xdr:row>
      <xdr:rowOff>85725</xdr:rowOff>
    </xdr:from>
    <xdr:to>
      <xdr:col>8</xdr:col>
      <xdr:colOff>347382</xdr:colOff>
      <xdr:row>58</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412937</xdr:colOff>
      <xdr:row>58</xdr:row>
      <xdr:rowOff>115982</xdr:rowOff>
    </xdr:from>
    <xdr:to>
      <xdr:col>13</xdr:col>
      <xdr:colOff>592231</xdr:colOff>
      <xdr:row>75</xdr:row>
      <xdr:rowOff>125507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8" name="Chart 8">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427414</xdr:colOff>
      <xdr:row>28</xdr:row>
      <xdr:rowOff>2147</xdr:rowOff>
    </xdr:from>
    <xdr:to>
      <xdr:col>21</xdr:col>
      <xdr:colOff>57150</xdr:colOff>
      <xdr:row>34</xdr:row>
      <xdr:rowOff>118819</xdr:rowOff>
    </xdr:to>
    <xdr:graphicFrame macro="">
      <xdr:nvGraphicFramePr>
        <xdr:cNvPr id="3"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
  <sheetViews>
    <sheetView showGridLines="0" workbookViewId="0">
      <pane xSplit="1" ySplit="2" topLeftCell="B3" activePane="bottomRight" state="frozen"/>
      <selection pane="topRight"/>
      <selection pane="bottomLeft"/>
      <selection pane="bottomRight" activeCell="A3" sqref="A3"/>
    </sheetView>
  </sheetViews>
  <sheetFormatPr defaultColWidth="16.28515625" defaultRowHeight="18" customHeight="1" x14ac:dyDescent="0.2"/>
  <cols>
    <col min="1" max="1" width="16.28515625" style="1" customWidth="1"/>
    <col min="2" max="2" width="6.28515625" style="1" customWidth="1"/>
    <col min="3" max="3" width="28.28515625" style="1" customWidth="1"/>
    <col min="4" max="4" width="21.7109375" style="1" customWidth="1"/>
    <col min="5" max="5" width="54.42578125" style="1" customWidth="1"/>
    <col min="6" max="256" width="16.28515625" style="1" customWidth="1"/>
  </cols>
  <sheetData>
    <row r="1" spans="1:256" ht="27.95" customHeight="1" x14ac:dyDescent="0.2">
      <c r="A1" s="256" t="s">
        <v>0</v>
      </c>
      <c r="B1" s="256"/>
      <c r="C1" s="256"/>
      <c r="D1" s="256"/>
      <c r="E1" s="256"/>
    </row>
    <row r="2" spans="1:256" ht="20.65" customHeight="1" x14ac:dyDescent="0.2">
      <c r="A2" s="59" t="s">
        <v>7</v>
      </c>
      <c r="B2" s="261" t="s">
        <v>8</v>
      </c>
      <c r="C2" s="262"/>
      <c r="D2" s="262"/>
      <c r="E2" s="262"/>
    </row>
    <row r="3" spans="1:256" ht="56.65" customHeight="1" x14ac:dyDescent="0.2">
      <c r="A3" s="2" t="s">
        <v>9</v>
      </c>
      <c r="B3" s="253" t="s">
        <v>164</v>
      </c>
      <c r="C3" s="254"/>
      <c r="D3" s="254"/>
      <c r="E3" s="254"/>
    </row>
    <row r="4" spans="1:256" ht="32.450000000000003" customHeight="1" x14ac:dyDescent="0.2">
      <c r="A4" s="58" t="s">
        <v>1</v>
      </c>
      <c r="B4" s="255" t="s">
        <v>10</v>
      </c>
      <c r="C4" s="252"/>
      <c r="D4" s="252"/>
      <c r="E4" s="252"/>
    </row>
    <row r="5" spans="1:256" s="60" customFormat="1" ht="44.45" customHeight="1" x14ac:dyDescent="0.2">
      <c r="A5" s="198" t="s">
        <v>4</v>
      </c>
      <c r="B5" s="255" t="s">
        <v>12</v>
      </c>
      <c r="C5" s="252"/>
      <c r="D5" s="252"/>
      <c r="E5" s="252"/>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row>
    <row r="6" spans="1:256" ht="44.45" customHeight="1" x14ac:dyDescent="0.2">
      <c r="A6" s="58" t="s">
        <v>2</v>
      </c>
      <c r="B6" s="257" t="s">
        <v>11</v>
      </c>
      <c r="C6" s="251"/>
      <c r="D6" s="251"/>
      <c r="E6" s="251"/>
    </row>
    <row r="7" spans="1:256" s="60" customFormat="1" ht="44.45" customHeight="1" x14ac:dyDescent="0.2">
      <c r="A7" s="66" t="s">
        <v>184</v>
      </c>
      <c r="B7" s="249" t="s">
        <v>135</v>
      </c>
      <c r="C7" s="250"/>
      <c r="D7" s="250"/>
      <c r="E7" s="25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row>
    <row r="8" spans="1:256" ht="44.45" customHeight="1" x14ac:dyDescent="0.2">
      <c r="A8" s="259" t="s">
        <v>13</v>
      </c>
      <c r="B8" s="257" t="s">
        <v>215</v>
      </c>
      <c r="C8" s="251"/>
      <c r="D8" s="251"/>
      <c r="E8" s="251"/>
    </row>
    <row r="9" spans="1:256" ht="20.45" customHeight="1" x14ac:dyDescent="0.2">
      <c r="A9" s="260"/>
      <c r="B9" s="255" t="s">
        <v>14</v>
      </c>
      <c r="C9" s="252"/>
      <c r="D9" s="252"/>
      <c r="E9" s="252"/>
    </row>
    <row r="10" spans="1:256" ht="20.100000000000001" customHeight="1" x14ac:dyDescent="0.2">
      <c r="A10" s="260"/>
      <c r="B10" s="257" t="s">
        <v>15</v>
      </c>
      <c r="C10" s="251"/>
      <c r="D10" s="251"/>
      <c r="E10" s="251"/>
    </row>
    <row r="11" spans="1:256" ht="60" customHeight="1" x14ac:dyDescent="0.2">
      <c r="A11" s="260"/>
      <c r="B11" s="258"/>
      <c r="C11" s="252"/>
      <c r="D11" s="252"/>
      <c r="E11" s="252"/>
    </row>
    <row r="12" spans="1:256" ht="32.450000000000003" customHeight="1" x14ac:dyDescent="0.2">
      <c r="A12" s="260"/>
      <c r="B12" s="257" t="s">
        <v>16</v>
      </c>
      <c r="C12" s="251"/>
      <c r="D12" s="251"/>
      <c r="E12" s="251"/>
    </row>
    <row r="13" spans="1:256" ht="20.45" customHeight="1" x14ac:dyDescent="0.2">
      <c r="A13" s="260"/>
      <c r="B13" s="55"/>
      <c r="C13" s="263" t="s">
        <v>17</v>
      </c>
      <c r="D13" s="252"/>
      <c r="E13" s="252"/>
    </row>
    <row r="14" spans="1:256" ht="20.45" customHeight="1" x14ac:dyDescent="0.2">
      <c r="A14" s="260"/>
      <c r="B14" s="3"/>
      <c r="C14" s="264" t="s">
        <v>18</v>
      </c>
      <c r="D14" s="251"/>
      <c r="E14" s="251"/>
    </row>
    <row r="15" spans="1:256" ht="20.45" customHeight="1" x14ac:dyDescent="0.2">
      <c r="A15" s="260"/>
      <c r="B15" s="55"/>
      <c r="C15" s="263" t="s">
        <v>19</v>
      </c>
      <c r="D15" s="252"/>
      <c r="E15" s="252"/>
    </row>
    <row r="16" spans="1:256" ht="20.45" customHeight="1" x14ac:dyDescent="0.2">
      <c r="A16" s="260"/>
      <c r="B16" s="3"/>
      <c r="C16" s="264" t="s">
        <v>20</v>
      </c>
      <c r="D16" s="251"/>
      <c r="E16" s="251"/>
    </row>
    <row r="17" spans="1:5" ht="20.45" customHeight="1" x14ac:dyDescent="0.2">
      <c r="A17" s="260"/>
      <c r="B17" s="55"/>
      <c r="C17" s="263" t="s">
        <v>21</v>
      </c>
      <c r="D17" s="252"/>
      <c r="E17" s="252"/>
    </row>
  </sheetData>
  <mergeCells count="18">
    <mergeCell ref="C16:D16"/>
    <mergeCell ref="B9:E9"/>
    <mergeCell ref="B7:E7"/>
    <mergeCell ref="E10:E17"/>
    <mergeCell ref="B3:E3"/>
    <mergeCell ref="B5:E5"/>
    <mergeCell ref="A1:E1"/>
    <mergeCell ref="B4:E4"/>
    <mergeCell ref="B10:D11"/>
    <mergeCell ref="A8:A17"/>
    <mergeCell ref="B2:E2"/>
    <mergeCell ref="C17:D17"/>
    <mergeCell ref="B12:D12"/>
    <mergeCell ref="C14:D14"/>
    <mergeCell ref="B6:E6"/>
    <mergeCell ref="C13:D13"/>
    <mergeCell ref="C15:D15"/>
    <mergeCell ref="B8:E8"/>
  </mergeCells>
  <pageMargins left="1" right="1" top="1" bottom="1" header="0.25" footer="0.25"/>
  <pageSetup orientation="portrait"/>
  <headerFooter>
    <oddFooter>&amp;C&amp;"Helvetica,Regular"&amp;11&amp;K000000&amp;P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G2:P2"/>
    <mergeCell ref="Q2:S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38"/>
  <sheetViews>
    <sheetView showGridLines="0" zoomScaleNormal="100" workbookViewId="0">
      <selection activeCell="A3" sqref="A3"/>
    </sheetView>
  </sheetViews>
  <sheetFormatPr defaultColWidth="8.85546875" defaultRowHeight="16.5" customHeight="1" x14ac:dyDescent="0.2"/>
  <cols>
    <col min="1" max="1" width="13" style="4" customWidth="1"/>
    <col min="2" max="2" width="11.5703125" style="4" customWidth="1"/>
    <col min="3" max="3" width="9" style="4" customWidth="1"/>
    <col min="4" max="4" width="7.85546875" style="4" customWidth="1"/>
    <col min="5" max="12" width="7.140625" style="4" customWidth="1"/>
    <col min="13" max="20" width="8" style="4" customWidth="1"/>
    <col min="21" max="21" width="7.42578125" style="4" bestFit="1" customWidth="1"/>
    <col min="22" max="22" width="9.140625" style="4" bestFit="1" customWidth="1"/>
    <col min="23" max="23" width="15.7109375" bestFit="1" customWidth="1"/>
    <col min="24" max="24" width="11.5703125" style="4" bestFit="1" customWidth="1"/>
    <col min="25" max="25" width="7" style="4" bestFit="1" customWidth="1"/>
    <col min="26" max="26" width="22.5703125" style="4" bestFit="1" customWidth="1"/>
    <col min="27" max="257" width="8.85546875" style="4" customWidth="1"/>
  </cols>
  <sheetData>
    <row r="1" spans="1:28" ht="17.100000000000001" customHeight="1" thickBot="1" x14ac:dyDescent="0.3">
      <c r="A1" s="5" t="s">
        <v>22</v>
      </c>
      <c r="B1" s="7"/>
      <c r="C1" s="7"/>
      <c r="D1" s="7"/>
      <c r="E1" s="7"/>
      <c r="F1" s="7"/>
      <c r="G1" s="7"/>
      <c r="H1" s="7"/>
      <c r="I1" s="7"/>
      <c r="J1" s="7"/>
      <c r="K1" s="7"/>
      <c r="L1" s="7"/>
      <c r="M1" s="7"/>
      <c r="N1" s="7"/>
      <c r="O1" s="7"/>
      <c r="P1" s="7"/>
      <c r="Q1" s="7"/>
      <c r="R1" s="7"/>
      <c r="S1" s="7"/>
      <c r="T1" s="7"/>
      <c r="U1" s="193"/>
      <c r="V1" s="193"/>
      <c r="W1" s="194"/>
      <c r="X1" s="193"/>
      <c r="Y1" s="193"/>
      <c r="Z1" s="193"/>
      <c r="AA1" s="193"/>
      <c r="AB1" s="193"/>
    </row>
    <row r="2" spans="1:28" ht="17.100000000000001" customHeight="1" x14ac:dyDescent="0.25">
      <c r="A2" s="115"/>
      <c r="B2" s="117" t="s">
        <v>23</v>
      </c>
      <c r="C2" s="120" t="s">
        <v>24</v>
      </c>
      <c r="D2" s="10" t="s">
        <v>25</v>
      </c>
      <c r="E2" s="10" t="s">
        <v>26</v>
      </c>
      <c r="F2" s="10" t="s">
        <v>27</v>
      </c>
      <c r="G2" s="10" t="s">
        <v>28</v>
      </c>
      <c r="H2" s="10" t="s">
        <v>29</v>
      </c>
      <c r="I2" s="10" t="s">
        <v>30</v>
      </c>
      <c r="J2" s="10" t="s">
        <v>31</v>
      </c>
      <c r="K2" s="10" t="s">
        <v>32</v>
      </c>
      <c r="L2" s="10" t="s">
        <v>33</v>
      </c>
      <c r="M2" s="10" t="s">
        <v>34</v>
      </c>
      <c r="N2" s="10" t="s">
        <v>35</v>
      </c>
      <c r="O2" s="10" t="s">
        <v>36</v>
      </c>
      <c r="P2" s="10" t="s">
        <v>37</v>
      </c>
      <c r="Q2" s="10" t="s">
        <v>38</v>
      </c>
      <c r="R2" s="10" t="s">
        <v>39</v>
      </c>
      <c r="S2" s="10" t="s">
        <v>5</v>
      </c>
      <c r="T2" s="10" t="s">
        <v>6</v>
      </c>
      <c r="U2" s="193"/>
      <c r="V2" s="193"/>
      <c r="W2" s="194"/>
      <c r="X2" s="193"/>
      <c r="Y2" s="193"/>
      <c r="Z2" s="193"/>
      <c r="AA2" s="193"/>
      <c r="AB2" s="193"/>
    </row>
    <row r="3" spans="1:28" ht="17.100000000000001" customHeight="1" x14ac:dyDescent="0.25">
      <c r="A3" s="116" t="s">
        <v>216</v>
      </c>
      <c r="B3" s="118" t="str">
        <f>IF(COUNT(D3:T3)&gt;0,AVERAGE(D3:T3),"")</f>
        <v/>
      </c>
      <c r="C3" s="121" t="str">
        <f t="shared" ref="C3:C10" si="0">IF(COUNT(D3:T3)&gt;0,SUM(D3:T3),"")</f>
        <v/>
      </c>
      <c r="D3" s="119" t="str">
        <f>IF(COUNTIFS(Export!B:B,A3,Export!C:C,1)=0,"",SUMIFS(Export!D:D,Export!B:B,A3,Export!C:C,1))</f>
        <v/>
      </c>
      <c r="E3" s="13" t="str">
        <f>IF(COUNTIFS(Export!B:B,A3,Export!C:C,2)=0,"",SUMIFS(Export!D:D,Export!B:B,A3,Export!C:C,2))</f>
        <v/>
      </c>
      <c r="F3" s="13" t="str">
        <f>IF(COUNTIFS(Export!B:B,A3,Export!C:C,3)=0,"",SUMIFS(Export!D:D,Export!B:B,A3,Export!C:C,3))</f>
        <v/>
      </c>
      <c r="G3" s="13" t="str">
        <f>IF(COUNTIFS(Export!B:B,A3,Export!C:C,4)=0,"",SUMIFS(Export!D:D,Export!B:B,A3,Export!C:C,4))</f>
        <v/>
      </c>
      <c r="H3" s="13" t="str">
        <f>IF(COUNTIFS(Export!B:B,A3,Export!C:C,5)=0,"",SUMIFS(Export!D:D,Export!B:B,A3,Export!C:C,5))</f>
        <v/>
      </c>
      <c r="I3" s="13" t="str">
        <f>IF(COUNTIFS(Export!B:B,A3,Export!C:C,6)=0,"",SUMIFS(Export!D:D,Export!B:B,A3,Export!C:C,6))</f>
        <v/>
      </c>
      <c r="J3" s="13" t="str">
        <f>IF(COUNTIFS(Export!B:B,A3,Export!C:C,7)=0,"",SUMIFS(Export!D:D,Export!B:B,A3,Export!C:C,7))</f>
        <v/>
      </c>
      <c r="K3" s="13" t="str">
        <f>IF(COUNTIFS(Export!B:B,A3,Export!C:C,8)=0,"",SUMIFS(Export!D:D,Export!B:B,A3,Export!C:C,8))</f>
        <v/>
      </c>
      <c r="L3" s="13" t="str">
        <f>IF(COUNTIFS(Export!B:B,A3,Export!C:C,9)=0,"",SUMIFS(Export!D:D,Export!B:B,A3,Export!C:C,9))</f>
        <v/>
      </c>
      <c r="M3" s="13" t="str">
        <f>IF(COUNTIFS(Export!B:B,A3,Export!C:C,10)=0,"",SUMIFS(Export!D:D,Export!B:B,A3,Export!C:C,10))</f>
        <v/>
      </c>
      <c r="N3" s="13" t="str">
        <f>IF(COUNTIFS(Export!B:B,A3,Export!C:C,11)=0,"",SUMIFS(Export!D:D,Export!B:B,A3,Export!C:C,11))</f>
        <v/>
      </c>
      <c r="O3" s="13" t="str">
        <f>IF(COUNTIFS(Export!B:B,A3,Export!C:C,12)=0,"",SUMIFS(Export!D:D,Export!B:B,A3,Export!C:C,12))</f>
        <v/>
      </c>
      <c r="P3" s="13" t="str">
        <f>IF(COUNTIFS(Export!B:B,A3,Export!C:C,13)=0,"",SUMIFS(Export!D:D,Export!B:B,A3,Export!C:C,13))</f>
        <v/>
      </c>
      <c r="Q3" s="13" t="str">
        <f>IF(COUNTIFS(Export!B:B,A3,Export!C:C,14)=0,"",SUMIFS(Export!D:D,Export!B:B,A3,Export!C:C,14))</f>
        <v/>
      </c>
      <c r="R3" s="13" t="str">
        <f>IF(COUNTIFS(Export!B:B,A3,Export!C:C,15)=0,"",SUMIFS(Export!D:D,Export!B:B,A3,Export!C:C,15))</f>
        <v/>
      </c>
      <c r="S3" s="13" t="str">
        <f>IF(COUNTIFS(Export!B:B,A3,Export!C:C,16)=0,"",SUMIFS(Export!D:D,Export!B:B,A3,Export!C:C,16))</f>
        <v/>
      </c>
      <c r="T3" s="13" t="str">
        <f>IF(COUNTIFS(Export!B:B,A3,Export!C:C,17)=0,"",SUMIFS(Export!D:D,Export!B:B,A3,Export!C:C,17))</f>
        <v/>
      </c>
      <c r="U3" s="193"/>
      <c r="V3" s="195"/>
      <c r="W3" s="196"/>
      <c r="X3" s="197"/>
      <c r="Y3" s="193"/>
      <c r="Z3" s="193"/>
      <c r="AA3" s="193"/>
      <c r="AB3" s="193"/>
    </row>
    <row r="4" spans="1:28" ht="15" customHeight="1" x14ac:dyDescent="0.25">
      <c r="A4" s="116" t="s">
        <v>217</v>
      </c>
      <c r="B4" s="118" t="str">
        <f t="shared" ref="B4:B11" si="1">IF(COUNT(D4:T4)&gt;0,AVERAGE(D4:T4),"")</f>
        <v/>
      </c>
      <c r="C4" s="121" t="str">
        <f t="shared" si="0"/>
        <v/>
      </c>
      <c r="D4" s="119" t="str">
        <f>IF(COUNTIFS(Export!B:B,A4,Export!C:C,1)=0,"",SUMIFS(Export!D:D,Export!B:B,A4,Export!C:C,1))</f>
        <v/>
      </c>
      <c r="E4" s="13" t="str">
        <f>IF(COUNTIFS(Export!B:B,A4,Export!C:C,2)=0,"",SUMIFS(Export!D:D,Export!B:B,A4,Export!C:C,2))</f>
        <v/>
      </c>
      <c r="F4" s="13" t="str">
        <f>IF(COUNTIFS(Export!B:B,A4,Export!C:C,3)=0,"",SUMIFS(Export!D:D,Export!B:B,A4,Export!C:C,3))</f>
        <v/>
      </c>
      <c r="G4" s="13" t="str">
        <f>IF(COUNTIFS(Export!B:B,A4,Export!C:C,4)=0,"",SUMIFS(Export!D:D,Export!B:B,A4,Export!C:C,4))</f>
        <v/>
      </c>
      <c r="H4" s="13" t="str">
        <f>IF(COUNTIFS(Export!B:B,A4,Export!C:C,5)=0,"",SUMIFS(Export!D:D,Export!B:B,A4,Export!C:C,5))</f>
        <v/>
      </c>
      <c r="I4" s="13" t="str">
        <f>IF(COUNTIFS(Export!B:B,A4,Export!C:C,6)=0,"",SUMIFS(Export!D:D,Export!B:B,A4,Export!C:C,6))</f>
        <v/>
      </c>
      <c r="J4" s="13" t="str">
        <f>IF(COUNTIFS(Export!B:B,A4,Export!C:C,7)=0,"",SUMIFS(Export!D:D,Export!B:B,A4,Export!C:C,7))</f>
        <v/>
      </c>
      <c r="K4" s="13" t="str">
        <f>IF(COUNTIFS(Export!B:B,A4,Export!C:C,8)=0,"",SUMIFS(Export!D:D,Export!B:B,A4,Export!C:C,8))</f>
        <v/>
      </c>
      <c r="L4" s="13" t="str">
        <f>IF(COUNTIFS(Export!B:B,A4,Export!C:C,9)=0,"",SUMIFS(Export!D:D,Export!B:B,A4,Export!C:C,9))</f>
        <v/>
      </c>
      <c r="M4" s="13" t="str">
        <f>IF(COUNTIFS(Export!B:B,A4,Export!C:C,10)=0,"",SUMIFS(Export!D:D,Export!B:B,A4,Export!C:C,10))</f>
        <v/>
      </c>
      <c r="N4" s="13" t="str">
        <f>IF(COUNTIFS(Export!B:B,A4,Export!C:C,11)=0,"",SUMIFS(Export!D:D,Export!B:B,A4,Export!C:C,11))</f>
        <v/>
      </c>
      <c r="O4" s="13" t="str">
        <f>IF(COUNTIFS(Export!B:B,A4,Export!C:C,12)=0,"",SUMIFS(Export!D:D,Export!B:B,A4,Export!C:C,12))</f>
        <v/>
      </c>
      <c r="P4" s="13" t="str">
        <f>IF(COUNTIFS(Export!B:B,A4,Export!C:C,13)=0,"",SUMIFS(Export!D:D,Export!B:B,A4,Export!C:C,13))</f>
        <v/>
      </c>
      <c r="Q4" s="13" t="str">
        <f>IF(COUNTIFS(Export!B:B,A4,Export!C:C,14)=0,"",SUMIFS(Export!D:D,Export!B:B,A4,Export!C:C,14))</f>
        <v/>
      </c>
      <c r="R4" s="13" t="str">
        <f>IF(COUNTIFS(Export!B:B,A4,Export!C:C,15)=0,"",SUMIFS(Export!D:D,Export!B:B,A4,Export!C:C,15))</f>
        <v/>
      </c>
      <c r="S4" s="13" t="str">
        <f>IF(COUNTIFS(Export!B:B,A4,Export!C:C,16)=0,"",SUMIFS(Export!D:D,Export!B:B,A4,Export!C:C,16))</f>
        <v/>
      </c>
      <c r="T4" s="13" t="str">
        <f>IF(COUNTIFS(Export!B:B,A4,Export!C:C,17)=0,"",SUMIFS(Export!D:D,Export!B:B,A4,Export!C:C,17))</f>
        <v/>
      </c>
      <c r="U4" s="193"/>
      <c r="V4" s="195"/>
      <c r="W4" s="196"/>
      <c r="X4" s="197"/>
      <c r="Y4" s="193"/>
      <c r="Z4" s="193"/>
      <c r="AA4" s="193"/>
      <c r="AB4" s="193"/>
    </row>
    <row r="5" spans="1:28" ht="15" customHeight="1" x14ac:dyDescent="0.25">
      <c r="A5" s="116" t="s">
        <v>218</v>
      </c>
      <c r="B5" s="118" t="str">
        <f t="shared" si="1"/>
        <v/>
      </c>
      <c r="C5" s="121" t="str">
        <f t="shared" si="0"/>
        <v/>
      </c>
      <c r="D5" s="119" t="str">
        <f>IF(COUNTIFS(Export!B:B,A5,Export!C:C,1)=0,"",SUMIFS(Export!D:D,Export!B:B,A5,Export!C:C,1))</f>
        <v/>
      </c>
      <c r="E5" s="13" t="str">
        <f>IF(COUNTIFS(Export!B:B,A5,Export!C:C,2)=0,"",SUMIFS(Export!D:D,Export!B:B,A5,Export!C:C,2))</f>
        <v/>
      </c>
      <c r="F5" s="13" t="str">
        <f>IF(COUNTIFS(Export!B:B,A5,Export!C:C,3)=0,"",SUMIFS(Export!D:D,Export!B:B,A5,Export!C:C,3))</f>
        <v/>
      </c>
      <c r="G5" s="13" t="str">
        <f>IF(COUNTIFS(Export!B:B,A5,Export!C:C,4)=0,"",SUMIFS(Export!D:D,Export!B:B,A5,Export!C:C,4))</f>
        <v/>
      </c>
      <c r="H5" s="13" t="str">
        <f>IF(COUNTIFS(Export!B:B,A5,Export!C:C,5)=0,"",SUMIFS(Export!D:D,Export!B:B,A5,Export!C:C,5))</f>
        <v/>
      </c>
      <c r="I5" s="13" t="str">
        <f>IF(COUNTIFS(Export!B:B,A5,Export!C:C,6)=0,"",SUMIFS(Export!D:D,Export!B:B,A5,Export!C:C,6))</f>
        <v/>
      </c>
      <c r="J5" s="13" t="str">
        <f>IF(COUNTIFS(Export!B:B,A5,Export!C:C,7)=0,"",SUMIFS(Export!D:D,Export!B:B,A5,Export!C:C,7))</f>
        <v/>
      </c>
      <c r="K5" s="13" t="str">
        <f>IF(COUNTIFS(Export!B:B,A5,Export!C:C,8)=0,"",SUMIFS(Export!D:D,Export!B:B,A5,Export!C:C,8))</f>
        <v/>
      </c>
      <c r="L5" s="13" t="str">
        <f>IF(COUNTIFS(Export!B:B,A5,Export!C:C,9)=0,"",SUMIFS(Export!D:D,Export!B:B,A5,Export!C:C,9))</f>
        <v/>
      </c>
      <c r="M5" s="13" t="str">
        <f>IF(COUNTIFS(Export!B:B,A5,Export!C:C,10)=0,"",SUMIFS(Export!D:D,Export!B:B,A5,Export!C:C,10))</f>
        <v/>
      </c>
      <c r="N5" s="13" t="str">
        <f>IF(COUNTIFS(Export!B:B,A5,Export!C:C,11)=0,"",SUMIFS(Export!D:D,Export!B:B,A5,Export!C:C,11))</f>
        <v/>
      </c>
      <c r="O5" s="13" t="str">
        <f>IF(COUNTIFS(Export!B:B,A5,Export!C:C,12)=0,"",SUMIFS(Export!D:D,Export!B:B,A5,Export!C:C,12))</f>
        <v/>
      </c>
      <c r="P5" s="13" t="str">
        <f>IF(COUNTIFS(Export!B:B,A5,Export!C:C,13)=0,"",SUMIFS(Export!D:D,Export!B:B,A5,Export!C:C,13))</f>
        <v/>
      </c>
      <c r="Q5" s="13" t="str">
        <f>IF(COUNTIFS(Export!B:B,A5,Export!C:C,14)=0,"",SUMIFS(Export!D:D,Export!B:B,A5,Export!C:C,14))</f>
        <v/>
      </c>
      <c r="R5" s="13" t="str">
        <f>IF(COUNTIFS(Export!B:B,A5,Export!C:C,15)=0,"",SUMIFS(Export!D:D,Export!B:B,A5,Export!C:C,15))</f>
        <v/>
      </c>
      <c r="S5" s="13" t="str">
        <f>IF(COUNTIFS(Export!B:B,A5,Export!C:C,16)=0,"",SUMIFS(Export!D:D,Export!B:B,A5,Export!C:C,16))</f>
        <v/>
      </c>
      <c r="T5" s="13" t="str">
        <f>IF(COUNTIFS(Export!B:B,A5,Export!C:C,17)=0,"",SUMIFS(Export!D:D,Export!B:B,A5,Export!C:C,17))</f>
        <v/>
      </c>
      <c r="U5" s="193"/>
      <c r="V5" s="195"/>
      <c r="W5" s="196"/>
      <c r="X5" s="197"/>
      <c r="Y5" s="193"/>
      <c r="Z5" s="193"/>
      <c r="AA5" s="193"/>
      <c r="AB5" s="193"/>
    </row>
    <row r="6" spans="1:28" ht="15" customHeight="1" x14ac:dyDescent="0.25">
      <c r="A6" s="116" t="s">
        <v>219</v>
      </c>
      <c r="B6" s="118" t="str">
        <f t="shared" si="1"/>
        <v/>
      </c>
      <c r="C6" s="121" t="str">
        <f t="shared" si="0"/>
        <v/>
      </c>
      <c r="D6" s="119" t="str">
        <f>IF(COUNTIFS(Export!B:B,A6,Export!C:C,1)=0,"",SUMIFS(Export!D:D,Export!B:B,A6,Export!C:C,1))</f>
        <v/>
      </c>
      <c r="E6" s="13" t="str">
        <f>IF(COUNTIFS(Export!B:B,A6,Export!C:C,2)=0,"",SUMIFS(Export!D:D,Export!B:B,A6,Export!C:C,2))</f>
        <v/>
      </c>
      <c r="F6" s="13" t="str">
        <f>IF(COUNTIFS(Export!B:B,A6,Export!C:C,3)=0,"",SUMIFS(Export!D:D,Export!B:B,A6,Export!C:C,3))</f>
        <v/>
      </c>
      <c r="G6" s="13" t="str">
        <f>IF(COUNTIFS(Export!B:B,A6,Export!C:C,4)=0,"",SUMIFS(Export!D:D,Export!B:B,A6,Export!C:C,4))</f>
        <v/>
      </c>
      <c r="H6" s="13" t="str">
        <f>IF(COUNTIFS(Export!B:B,A6,Export!C:C,5)=0,"",SUMIFS(Export!D:D,Export!B:B,A6,Export!C:C,5))</f>
        <v/>
      </c>
      <c r="I6" s="13" t="str">
        <f>IF(COUNTIFS(Export!B:B,A6,Export!C:C,6)=0,"",SUMIFS(Export!D:D,Export!B:B,A6,Export!C:C,6))</f>
        <v/>
      </c>
      <c r="J6" s="13" t="str">
        <f>IF(COUNTIFS(Export!B:B,A6,Export!C:C,7)=0,"",SUMIFS(Export!D:D,Export!B:B,A6,Export!C:C,7))</f>
        <v/>
      </c>
      <c r="K6" s="13" t="str">
        <f>IF(COUNTIFS(Export!B:B,A6,Export!C:C,8)=0,"",SUMIFS(Export!D:D,Export!B:B,A6,Export!C:C,8))</f>
        <v/>
      </c>
      <c r="L6" s="13" t="str">
        <f>IF(COUNTIFS(Export!B:B,A6,Export!C:C,9)=0,"",SUMIFS(Export!D:D,Export!B:B,A6,Export!C:C,9))</f>
        <v/>
      </c>
      <c r="M6" s="13" t="str">
        <f>IF(COUNTIFS(Export!B:B,A6,Export!C:C,10)=0,"",SUMIFS(Export!D:D,Export!B:B,A6,Export!C:C,10))</f>
        <v/>
      </c>
      <c r="N6" s="13" t="str">
        <f>IF(COUNTIFS(Export!B:B,A6,Export!C:C,11)=0,"",SUMIFS(Export!D:D,Export!B:B,A6,Export!C:C,11))</f>
        <v/>
      </c>
      <c r="O6" s="13" t="str">
        <f>IF(COUNTIFS(Export!B:B,A6,Export!C:C,12)=0,"",SUMIFS(Export!D:D,Export!B:B,A6,Export!C:C,12))</f>
        <v/>
      </c>
      <c r="P6" s="13" t="str">
        <f>IF(COUNTIFS(Export!B:B,A6,Export!C:C,13)=0,"",SUMIFS(Export!D:D,Export!B:B,A6,Export!C:C,13))</f>
        <v/>
      </c>
      <c r="Q6" s="13" t="str">
        <f>IF(COUNTIFS(Export!B:B,A6,Export!C:C,14)=0,"",SUMIFS(Export!D:D,Export!B:B,A6,Export!C:C,14))</f>
        <v/>
      </c>
      <c r="R6" s="13" t="str">
        <f>IF(COUNTIFS(Export!B:B,A6,Export!C:C,15)=0,"",SUMIFS(Export!D:D,Export!B:B,A6,Export!C:C,15))</f>
        <v/>
      </c>
      <c r="S6" s="13" t="str">
        <f>IF(COUNTIFS(Export!B:B,A6,Export!C:C,16)=0,"",SUMIFS(Export!D:D,Export!B:B,A6,Export!C:C,16))</f>
        <v/>
      </c>
      <c r="T6" s="13" t="str">
        <f>IF(COUNTIFS(Export!B:B,A6,Export!C:C,17)=0,"",SUMIFS(Export!D:D,Export!B:B,A6,Export!C:C,17))</f>
        <v/>
      </c>
      <c r="U6" s="193"/>
      <c r="V6" s="195"/>
      <c r="W6" s="196"/>
      <c r="X6" s="197"/>
      <c r="Y6" s="193"/>
      <c r="Z6" s="193"/>
      <c r="AA6" s="193"/>
      <c r="AB6" s="193"/>
    </row>
    <row r="7" spans="1:28" ht="15" customHeight="1" x14ac:dyDescent="0.25">
      <c r="A7" s="116" t="s">
        <v>220</v>
      </c>
      <c r="B7" s="118" t="str">
        <f t="shared" si="1"/>
        <v/>
      </c>
      <c r="C7" s="122" t="str">
        <f t="shared" si="0"/>
        <v/>
      </c>
      <c r="D7" s="119" t="str">
        <f>IF(COUNTIFS(Export!B:B,A7,Export!C:C,1)=0,"",SUMIFS(Export!D:D,Export!B:B,A7,Export!C:C,1))</f>
        <v/>
      </c>
      <c r="E7" s="13" t="str">
        <f>IF(COUNTIFS(Export!B:B,A7,Export!C:C,2)=0,"",SUMIFS(Export!D:D,Export!B:B,A7,Export!C:C,2))</f>
        <v/>
      </c>
      <c r="F7" s="13" t="str">
        <f>IF(COUNTIFS(Export!B:B,A7,Export!C:C,3)=0,"",SUMIFS(Export!D:D,Export!B:B,A7,Export!C:C,3))</f>
        <v/>
      </c>
      <c r="G7" s="13" t="str">
        <f>IF(COUNTIFS(Export!B:B,A7,Export!C:C,4)=0,"",SUMIFS(Export!D:D,Export!B:B,A7,Export!C:C,4))</f>
        <v/>
      </c>
      <c r="H7" s="13" t="str">
        <f>IF(COUNTIFS(Export!B:B,A7,Export!C:C,5)=0,"",SUMIFS(Export!D:D,Export!B:B,A7,Export!C:C,5))</f>
        <v/>
      </c>
      <c r="I7" s="13" t="str">
        <f>IF(COUNTIFS(Export!B:B,A7,Export!C:C,6)=0,"",SUMIFS(Export!D:D,Export!B:B,A7,Export!C:C,6))</f>
        <v/>
      </c>
      <c r="J7" s="13" t="str">
        <f>IF(COUNTIFS(Export!B:B,A7,Export!C:C,7)=0,"",SUMIFS(Export!D:D,Export!B:B,A7,Export!C:C,7))</f>
        <v/>
      </c>
      <c r="K7" s="13" t="str">
        <f>IF(COUNTIFS(Export!B:B,A7,Export!C:C,8)=0,"",SUMIFS(Export!D:D,Export!B:B,A7,Export!C:C,8))</f>
        <v/>
      </c>
      <c r="L7" s="13" t="str">
        <f>IF(COUNTIFS(Export!B:B,A7,Export!C:C,9)=0,"",SUMIFS(Export!D:D,Export!B:B,A7,Export!C:C,9))</f>
        <v/>
      </c>
      <c r="M7" s="13" t="str">
        <f>IF(COUNTIFS(Export!B:B,A7,Export!C:C,10)=0,"",SUMIFS(Export!D:D,Export!B:B,A7,Export!C:C,10))</f>
        <v/>
      </c>
      <c r="N7" s="13" t="str">
        <f>IF(COUNTIFS(Export!B:B,A7,Export!C:C,11)=0,"",SUMIFS(Export!D:D,Export!B:B,A7,Export!C:C,11))</f>
        <v/>
      </c>
      <c r="O7" s="13" t="str">
        <f>IF(COUNTIFS(Export!B:B,A7,Export!C:C,12)=0,"",SUMIFS(Export!D:D,Export!B:B,A7,Export!C:C,12))</f>
        <v/>
      </c>
      <c r="P7" s="13" t="str">
        <f>IF(COUNTIFS(Export!B:B,A7,Export!C:C,13)=0,"",SUMIFS(Export!D:D,Export!B:B,A7,Export!C:C,13))</f>
        <v/>
      </c>
      <c r="Q7" s="13" t="str">
        <f>IF(COUNTIFS(Export!B:B,A7,Export!C:C,14)=0,"",SUMIFS(Export!D:D,Export!B:B,A7,Export!C:C,14))</f>
        <v/>
      </c>
      <c r="R7" s="13" t="str">
        <f>IF(COUNTIFS(Export!B:B,A7,Export!C:C,15)=0,"",SUMIFS(Export!D:D,Export!B:B,A7,Export!C:C,15))</f>
        <v/>
      </c>
      <c r="S7" s="13" t="str">
        <f>IF(COUNTIFS(Export!B:B,A7,Export!C:C,16)=0,"",SUMIFS(Export!D:D,Export!B:B,A7,Export!C:C,16))</f>
        <v/>
      </c>
      <c r="T7" s="13" t="str">
        <f>IF(COUNTIFS(Export!B:B,A7,Export!C:C,17)=0,"",SUMIFS(Export!D:D,Export!B:B,A7,Export!C:C,17))</f>
        <v/>
      </c>
      <c r="U7" s="193"/>
      <c r="V7" s="195"/>
      <c r="W7" s="196"/>
      <c r="X7" s="197"/>
      <c r="Y7" s="193"/>
      <c r="Z7" s="193"/>
      <c r="AA7" s="193"/>
      <c r="AB7" s="193"/>
    </row>
    <row r="8" spans="1:28" ht="15" customHeight="1" x14ac:dyDescent="0.25">
      <c r="A8" s="116" t="s">
        <v>221</v>
      </c>
      <c r="B8" s="118" t="str">
        <f t="shared" si="1"/>
        <v/>
      </c>
      <c r="C8" s="122" t="str">
        <f t="shared" si="0"/>
        <v/>
      </c>
      <c r="D8" s="119" t="str">
        <f>IF(COUNTIFS(Export!B:B,A8,Export!C:C,1)=0,"",SUMIFS(Export!D:D,Export!B:B,A8,Export!C:C,1))</f>
        <v/>
      </c>
      <c r="E8" s="13" t="str">
        <f>IF(COUNTIFS(Export!B:B,A8,Export!C:C,2)=0,"",SUMIFS(Export!D:D,Export!B:B,A8,Export!C:C,2))</f>
        <v/>
      </c>
      <c r="F8" s="13" t="str">
        <f>IF(COUNTIFS(Export!B:B,A8,Export!C:C,3)=0,"",SUMIFS(Export!D:D,Export!B:B,A8,Export!C:C,3))</f>
        <v/>
      </c>
      <c r="G8" s="13" t="str">
        <f>IF(COUNTIFS(Export!B:B,A8,Export!C:C,4)=0,"",SUMIFS(Export!D:D,Export!B:B,A8,Export!C:C,4))</f>
        <v/>
      </c>
      <c r="H8" s="13" t="str">
        <f>IF(COUNTIFS(Export!B:B,A8,Export!C:C,5)=0,"",SUMIFS(Export!D:D,Export!B:B,A8,Export!C:C,5))</f>
        <v/>
      </c>
      <c r="I8" s="13" t="str">
        <f>IF(COUNTIFS(Export!B:B,A8,Export!C:C,6)=0,"",SUMIFS(Export!D:D,Export!B:B,A8,Export!C:C,6))</f>
        <v/>
      </c>
      <c r="J8" s="13" t="str">
        <f>IF(COUNTIFS(Export!B:B,A8,Export!C:C,7)=0,"",SUMIFS(Export!D:D,Export!B:B,A8,Export!C:C,7))</f>
        <v/>
      </c>
      <c r="K8" s="13" t="str">
        <f>IF(COUNTIFS(Export!B:B,A8,Export!C:C,8)=0,"",SUMIFS(Export!D:D,Export!B:B,A8,Export!C:C,8))</f>
        <v/>
      </c>
      <c r="L8" s="13" t="str">
        <f>IF(COUNTIFS(Export!B:B,A8,Export!C:C,9)=0,"",SUMIFS(Export!D:D,Export!B:B,A8,Export!C:C,9))</f>
        <v/>
      </c>
      <c r="M8" s="13" t="str">
        <f>IF(COUNTIFS(Export!B:B,A8,Export!C:C,10)=0,"",SUMIFS(Export!D:D,Export!B:B,A8,Export!C:C,10))</f>
        <v/>
      </c>
      <c r="N8" s="13" t="str">
        <f>IF(COUNTIFS(Export!B:B,A8,Export!C:C,11)=0,"",SUMIFS(Export!D:D,Export!B:B,A8,Export!C:C,11))</f>
        <v/>
      </c>
      <c r="O8" s="13" t="str">
        <f>IF(COUNTIFS(Export!B:B,A8,Export!C:C,12)=0,"",SUMIFS(Export!D:D,Export!B:B,A8,Export!C:C,12))</f>
        <v/>
      </c>
      <c r="P8" s="13" t="str">
        <f>IF(COUNTIFS(Export!B:B,A8,Export!C:C,13)=0,"",SUMIFS(Export!D:D,Export!B:B,A8,Export!C:C,13))</f>
        <v/>
      </c>
      <c r="Q8" s="13" t="str">
        <f>IF(COUNTIFS(Export!B:B,A8,Export!C:C,14)=0,"",SUMIFS(Export!D:D,Export!B:B,A8,Export!C:C,14))</f>
        <v/>
      </c>
      <c r="R8" s="13" t="str">
        <f>IF(COUNTIFS(Export!B:B,A8,Export!C:C,15)=0,"",SUMIFS(Export!D:D,Export!B:B,A8,Export!C:C,15))</f>
        <v/>
      </c>
      <c r="S8" s="13" t="str">
        <f>IF(COUNTIFS(Export!B:B,A8,Export!C:C,16)=0,"",SUMIFS(Export!D:D,Export!B:B,A8,Export!C:C,16))</f>
        <v/>
      </c>
      <c r="T8" s="13" t="str">
        <f>IF(COUNTIFS(Export!B:B,A8,Export!C:C,17)=0,"",SUMIFS(Export!D:D,Export!B:B,A8,Export!C:C,17))</f>
        <v/>
      </c>
      <c r="U8" s="193"/>
      <c r="V8" s="195"/>
      <c r="W8" s="196"/>
      <c r="X8" s="197"/>
      <c r="Y8" s="193"/>
      <c r="Z8" s="193"/>
      <c r="AA8" s="193"/>
      <c r="AB8" s="193"/>
    </row>
    <row r="9" spans="1:28" ht="15" customHeight="1" x14ac:dyDescent="0.25">
      <c r="A9" s="116" t="s">
        <v>136</v>
      </c>
      <c r="B9" s="118" t="str">
        <f t="shared" si="1"/>
        <v/>
      </c>
      <c r="C9" s="122" t="str">
        <f t="shared" si="0"/>
        <v/>
      </c>
      <c r="D9" s="119" t="str">
        <f>IF(COUNTIFS(Export!B:B,A9,Export!C:C,1)=0,"",SUMIFS(Export!D:D,Export!B:B,A9,Export!C:C,1))</f>
        <v/>
      </c>
      <c r="E9" s="13" t="str">
        <f>IF(COUNTIFS(Export!B:B,A9,Export!C:C,2)=0,"",SUMIFS(Export!D:D,Export!B:B,A9,Export!C:C,2))</f>
        <v/>
      </c>
      <c r="F9" s="13" t="str">
        <f>IF(COUNTIFS(Export!B:B,A9,Export!C:C,3)=0,"",SUMIFS(Export!D:D,Export!B:B,A9,Export!C:C,3))</f>
        <v/>
      </c>
      <c r="G9" s="13" t="str">
        <f>IF(COUNTIFS(Export!B:B,A9,Export!C:C,4)=0,"",SUMIFS(Export!D:D,Export!B:B,A9,Export!C:C,4))</f>
        <v/>
      </c>
      <c r="H9" s="13" t="str">
        <f>IF(COUNTIFS(Export!B:B,A9,Export!C:C,5)=0,"",SUMIFS(Export!D:D,Export!B:B,A9,Export!C:C,5))</f>
        <v/>
      </c>
      <c r="I9" s="13" t="str">
        <f>IF(COUNTIFS(Export!B:B,A9,Export!C:C,6)=0,"",SUMIFS(Export!D:D,Export!B:B,A9,Export!C:C,6))</f>
        <v/>
      </c>
      <c r="J9" s="13" t="str">
        <f>IF(COUNTIFS(Export!B:B,A9,Export!C:C,7)=0,"",SUMIFS(Export!D:D,Export!B:B,A9,Export!C:C,7))</f>
        <v/>
      </c>
      <c r="K9" s="13" t="str">
        <f>IF(COUNTIFS(Export!B:B,A9,Export!C:C,8)=0,"",SUMIFS(Export!D:D,Export!B:B,A9,Export!C:C,8))</f>
        <v/>
      </c>
      <c r="L9" s="13" t="str">
        <f>IF(COUNTIFS(Export!B:B,A9,Export!C:C,9)=0,"",SUMIFS(Export!D:D,Export!B:B,A9,Export!C:C,9))</f>
        <v/>
      </c>
      <c r="M9" s="13" t="str">
        <f>IF(COUNTIFS(Export!B:B,A9,Export!C:C,10)=0,"",SUMIFS(Export!D:D,Export!B:B,A9,Export!C:C,10))</f>
        <v/>
      </c>
      <c r="N9" s="13" t="str">
        <f>IF(COUNTIFS(Export!B:B,A9,Export!C:C,11)=0,"",SUMIFS(Export!D:D,Export!B:B,A9,Export!C:C,11))</f>
        <v/>
      </c>
      <c r="O9" s="13" t="str">
        <f>IF(COUNTIFS(Export!B:B,A9,Export!C:C,12)=0,"",SUMIFS(Export!D:D,Export!B:B,A9,Export!C:C,12))</f>
        <v/>
      </c>
      <c r="P9" s="13" t="str">
        <f>IF(COUNTIFS(Export!B:B,A9,Export!C:C,13)=0,"",SUMIFS(Export!D:D,Export!B:B,A9,Export!C:C,13))</f>
        <v/>
      </c>
      <c r="Q9" s="13" t="str">
        <f>IF(COUNTIFS(Export!B:B,A9,Export!C:C,14)=0,"",SUMIFS(Export!D:D,Export!B:B,A9,Export!C:C,14))</f>
        <v/>
      </c>
      <c r="R9" s="13" t="str">
        <f>IF(COUNTIFS(Export!B:B,A9,Export!C:C,15)=0,"",SUMIFS(Export!D:D,Export!B:B,A9,Export!C:C,15))</f>
        <v/>
      </c>
      <c r="S9" s="13" t="str">
        <f>IF(COUNTIFS(Export!B:B,A9,Export!C:C,16)=0,"",SUMIFS(Export!D:D,Export!B:B,A9,Export!C:C,16))</f>
        <v/>
      </c>
      <c r="T9" s="13" t="str">
        <f>IF(COUNTIFS(Export!B:B,A9,Export!C:C,17)=0,"",SUMIFS(Export!D:D,Export!B:B,A9,Export!C:C,17))</f>
        <v/>
      </c>
      <c r="U9" s="193"/>
      <c r="V9" s="193"/>
      <c r="W9" s="194"/>
      <c r="X9" s="197"/>
      <c r="Y9" s="193"/>
      <c r="Z9" s="193"/>
      <c r="AA9" s="193"/>
      <c r="AB9" s="193"/>
    </row>
    <row r="10" spans="1:28" ht="15" customHeight="1" x14ac:dyDescent="0.25">
      <c r="A10" s="116" t="s">
        <v>137</v>
      </c>
      <c r="B10" s="118" t="str">
        <f t="shared" si="1"/>
        <v/>
      </c>
      <c r="C10" s="122" t="str">
        <f t="shared" si="0"/>
        <v/>
      </c>
      <c r="D10" s="119" t="str">
        <f>IF(COUNTIFS(Export!B:B,A10,Export!C:C,1)=0,"",SUMIFS(Export!D:D,Export!B:B,A10,Export!C:C,1))</f>
        <v/>
      </c>
      <c r="E10" s="13" t="str">
        <f>IF(COUNTIFS(Export!B:B,A10,Export!C:C,2)=0,"",SUMIFS(Export!D:D,Export!B:B,A10,Export!C:C,2))</f>
        <v/>
      </c>
      <c r="F10" s="13" t="str">
        <f>IF(COUNTIFS(Export!B:B,A10,Export!C:C,3)=0,"",SUMIFS(Export!D:D,Export!B:B,A10,Export!C:C,3))</f>
        <v/>
      </c>
      <c r="G10" s="13" t="str">
        <f>IF(COUNTIFS(Export!B:B,A10,Export!C:C,4)=0,"",SUMIFS(Export!D:D,Export!B:B,A10,Export!C:C,4))</f>
        <v/>
      </c>
      <c r="H10" s="13" t="str">
        <f>IF(COUNTIFS(Export!B:B,A10,Export!C:C,5)=0,"",SUMIFS(Export!D:D,Export!B:B,A10,Export!C:C,5))</f>
        <v/>
      </c>
      <c r="I10" s="13" t="str">
        <f>IF(COUNTIFS(Export!B:B,A10,Export!C:C,6)=0,"",SUMIFS(Export!D:D,Export!B:B,A10,Export!C:C,6))</f>
        <v/>
      </c>
      <c r="J10" s="13" t="str">
        <f>IF(COUNTIFS(Export!B:B,A10,Export!C:C,7)=0,"",SUMIFS(Export!D:D,Export!B:B,A10,Export!C:C,7))</f>
        <v/>
      </c>
      <c r="K10" s="13" t="str">
        <f>IF(COUNTIFS(Export!B:B,A10,Export!C:C,8)=0,"",SUMIFS(Export!D:D,Export!B:B,A10,Export!C:C,8))</f>
        <v/>
      </c>
      <c r="L10" s="13" t="str">
        <f>IF(COUNTIFS(Export!B:B,A10,Export!C:C,9)=0,"",SUMIFS(Export!D:D,Export!B:B,A10,Export!C:C,9))</f>
        <v/>
      </c>
      <c r="M10" s="13" t="str">
        <f>IF(COUNTIFS(Export!B:B,A10,Export!C:C,10)=0,"",SUMIFS(Export!D:D,Export!B:B,A10,Export!C:C,10))</f>
        <v/>
      </c>
      <c r="N10" s="13" t="str">
        <f>IF(COUNTIFS(Export!B:B,A10,Export!C:C,11)=0,"",SUMIFS(Export!D:D,Export!B:B,A10,Export!C:C,11))</f>
        <v/>
      </c>
      <c r="O10" s="13" t="str">
        <f>IF(COUNTIFS(Export!B:B,A10,Export!C:C,12)=0,"",SUMIFS(Export!D:D,Export!B:B,A10,Export!C:C,12))</f>
        <v/>
      </c>
      <c r="P10" s="13" t="str">
        <f>IF(COUNTIFS(Export!B:B,A10,Export!C:C,13)=0,"",SUMIFS(Export!D:D,Export!B:B,A10,Export!C:C,13))</f>
        <v/>
      </c>
      <c r="Q10" s="13" t="str">
        <f>IF(COUNTIFS(Export!B:B,A10,Export!C:C,14)=0,"",SUMIFS(Export!D:D,Export!B:B,A10,Export!C:C,14))</f>
        <v/>
      </c>
      <c r="R10" s="13" t="str">
        <f>IF(COUNTIFS(Export!B:B,A10,Export!C:C,15)=0,"",SUMIFS(Export!D:D,Export!B:B,A10,Export!C:C,15))</f>
        <v/>
      </c>
      <c r="S10" s="13" t="str">
        <f>IF(COUNTIFS(Export!B:B,A10,Export!C:C,16)=0,"",SUMIFS(Export!D:D,Export!B:B,A10,Export!C:C,16))</f>
        <v/>
      </c>
      <c r="T10" s="13" t="str">
        <f>IF(COUNTIFS(Export!B:B,A10,Export!C:C,17)=0,"",SUMIFS(Export!D:D,Export!B:B,A10,Export!C:C,17))</f>
        <v/>
      </c>
      <c r="U10" s="193"/>
      <c r="V10" s="193"/>
      <c r="W10" s="194"/>
      <c r="X10" s="197"/>
      <c r="Y10" s="193"/>
      <c r="Z10" s="193"/>
      <c r="AA10" s="193"/>
      <c r="AB10" s="193"/>
    </row>
    <row r="11" spans="1:28" ht="15" customHeight="1" x14ac:dyDescent="0.25">
      <c r="A11" s="116" t="s">
        <v>138</v>
      </c>
      <c r="B11" s="118" t="str">
        <f t="shared" si="1"/>
        <v/>
      </c>
      <c r="C11" s="123" t="str">
        <f>IF(COUNT(D11:T11)&gt;0,SUM(D11:T11),"")</f>
        <v/>
      </c>
      <c r="D11" s="119" t="str">
        <f>IF(COUNTIFS(Export!B:B,A11,Export!C:C,1)=0,"",SUMIFS(Export!D:D,Export!B:B,A11,Export!C:C,1))</f>
        <v/>
      </c>
      <c r="E11" s="13" t="str">
        <f>IF(COUNTIFS(Export!B:B,A11,Export!C:C,2)=0,"",SUMIFS(Export!D:D,Export!B:B,A11,Export!C:C,2))</f>
        <v/>
      </c>
      <c r="F11" s="13" t="str">
        <f>IF(COUNTIFS(Export!B:B,A11,Export!C:C,3)=0,"",SUMIFS(Export!D:D,Export!B:B,A11,Export!C:C,3))</f>
        <v/>
      </c>
      <c r="G11" s="13" t="str">
        <f>IF(COUNTIFS(Export!B:B,A11,Export!C:C,4)=0,"",SUMIFS(Export!D:D,Export!B:B,A11,Export!C:C,4))</f>
        <v/>
      </c>
      <c r="H11" s="13" t="str">
        <f>IF(COUNTIFS(Export!B:B,A11,Export!C:C,5)=0,"",SUMIFS(Export!D:D,Export!B:B,A11,Export!C:C,5))</f>
        <v/>
      </c>
      <c r="I11" s="13" t="str">
        <f>IF(COUNTIFS(Export!B:B,A11,Export!C:C,6)=0,"",SUMIFS(Export!D:D,Export!B:B,A11,Export!C:C,6))</f>
        <v/>
      </c>
      <c r="J11" s="13" t="str">
        <f>IF(COUNTIFS(Export!B:B,A11,Export!C:C,7)=0,"",SUMIFS(Export!D:D,Export!B:B,A11,Export!C:C,7))</f>
        <v/>
      </c>
      <c r="K11" s="13" t="str">
        <f>IF(COUNTIFS(Export!B:B,A11,Export!C:C,8)=0,"",SUMIFS(Export!D:D,Export!B:B,A11,Export!C:C,8))</f>
        <v/>
      </c>
      <c r="L11" s="13" t="str">
        <f>IF(COUNTIFS(Export!B:B,A11,Export!C:C,9)=0,"",SUMIFS(Export!D:D,Export!B:B,A11,Export!C:C,9))</f>
        <v/>
      </c>
      <c r="M11" s="13" t="str">
        <f>IF(COUNTIFS(Export!B:B,A11,Export!C:C,10)=0,"",SUMIFS(Export!D:D,Export!B:B,A11,Export!C:C,10))</f>
        <v/>
      </c>
      <c r="N11" s="13" t="str">
        <f>IF(COUNTIFS(Export!B:B,A11,Export!C:C,11)=0,"",SUMIFS(Export!D:D,Export!B:B,A11,Export!C:C,11))</f>
        <v/>
      </c>
      <c r="O11" s="13" t="str">
        <f>IF(COUNTIFS(Export!B:B,A11,Export!C:C,12)=0,"",SUMIFS(Export!D:D,Export!B:B,A11,Export!C:C,12))</f>
        <v/>
      </c>
      <c r="P11" s="13" t="str">
        <f>IF(COUNTIFS(Export!B:B,A11,Export!C:C,13)=0,"",SUMIFS(Export!D:D,Export!B:B,A11,Export!C:C,13))</f>
        <v/>
      </c>
      <c r="Q11" s="13" t="str">
        <f>IF(COUNTIFS(Export!B:B,A11,Export!C:C,14)=0,"",SUMIFS(Export!D:D,Export!B:B,A11,Export!C:C,14))</f>
        <v/>
      </c>
      <c r="R11" s="13" t="str">
        <f>IF(COUNTIFS(Export!B:B,A11,Export!C:C,15)=0,"",SUMIFS(Export!D:D,Export!B:B,A11,Export!C:C,15))</f>
        <v/>
      </c>
      <c r="S11" s="13" t="str">
        <f>IF(COUNTIFS(Export!B:B,A11,Export!C:C,16)=0,"",SUMIFS(Export!D:D,Export!B:B,A11,Export!C:C,16))</f>
        <v/>
      </c>
      <c r="T11" s="13" t="str">
        <f>IF(COUNTIFS(Export!B:B,A11,Export!C:C,17)=0,"",SUMIFS(Export!D:D,Export!B:B,A11,Export!C:C,17))</f>
        <v/>
      </c>
      <c r="U11" s="193"/>
      <c r="V11" s="193"/>
      <c r="W11" s="194"/>
      <c r="X11" s="197"/>
      <c r="Y11" s="193"/>
      <c r="Z11" s="193"/>
      <c r="AA11" s="193"/>
      <c r="AB11" s="193"/>
    </row>
    <row r="12" spans="1:28" ht="15" x14ac:dyDescent="0.25">
      <c r="A12" s="116" t="s">
        <v>41</v>
      </c>
      <c r="B12" s="118" t="str">
        <f t="shared" ref="B12:B17" si="2">IF(COUNT(D12:T12)&gt;0,AVERAGE(D12:T12),"")</f>
        <v/>
      </c>
      <c r="C12" s="123" t="str">
        <f t="shared" ref="C12:C17" si="3">IF(COUNT(D12:T12)&gt;0,SUM(D12:T12),"")</f>
        <v/>
      </c>
      <c r="D12" s="119" t="str">
        <f>IF(COUNTIFS(Export!B:B,A12,Export!C:C,1)=0,"",SUMIFS(Export!D:D,Export!B:B,A12,Export!C:C,1))</f>
        <v/>
      </c>
      <c r="E12" s="13" t="str">
        <f>IF(COUNTIFS(Export!B:B,A12,Export!C:C,2)=0,"",SUMIFS(Export!D:D,Export!B:B,A12,Export!C:C,2))</f>
        <v/>
      </c>
      <c r="F12" s="13" t="str">
        <f>IF(COUNTIFS(Export!B:B,A12,Export!C:C,3)=0,"",SUMIFS(Export!D:D,Export!B:B,A12,Export!C:C,3))</f>
        <v/>
      </c>
      <c r="G12" s="13" t="str">
        <f>IF(COUNTIFS(Export!B:B,A12,Export!C:C,4)=0,"",SUMIFS(Export!D:D,Export!B:B,A12,Export!C:C,4))</f>
        <v/>
      </c>
      <c r="H12" s="13" t="str">
        <f>IF(COUNTIFS(Export!B:B,A12,Export!C:C,5)=0,"",SUMIFS(Export!D:D,Export!B:B,A12,Export!C:C,5))</f>
        <v/>
      </c>
      <c r="I12" s="13" t="str">
        <f>IF(COUNTIFS(Export!B:B,A12,Export!C:C,6)=0,"",SUMIFS(Export!D:D,Export!B:B,A12,Export!C:C,6))</f>
        <v/>
      </c>
      <c r="J12" s="13" t="str">
        <f>IF(COUNTIFS(Export!B:B,A12,Export!C:C,7)=0,"",SUMIFS(Export!D:D,Export!B:B,A12,Export!C:C,7))</f>
        <v/>
      </c>
      <c r="K12" s="13" t="str">
        <f>IF(COUNTIFS(Export!B:B,A12,Export!C:C,8)=0,"",SUMIFS(Export!D:D,Export!B:B,A12,Export!C:C,8))</f>
        <v/>
      </c>
      <c r="L12" s="13" t="str">
        <f>IF(COUNTIFS(Export!B:B,A12,Export!C:C,9)=0,"",SUMIFS(Export!D:D,Export!B:B,A12,Export!C:C,9))</f>
        <v/>
      </c>
      <c r="M12" s="13" t="str">
        <f>IF(COUNTIFS(Export!B:B,A12,Export!C:C,10)=0,"",SUMIFS(Export!D:D,Export!B:B,A12,Export!C:C,10))</f>
        <v/>
      </c>
      <c r="N12" s="13" t="str">
        <f>IF(COUNTIFS(Export!B:B,A12,Export!C:C,11)=0,"",SUMIFS(Export!D:D,Export!B:B,A12,Export!C:C,11))</f>
        <v/>
      </c>
      <c r="O12" s="13" t="str">
        <f>IF(COUNTIFS(Export!B:B,A12,Export!C:C,12)=0,"",SUMIFS(Export!D:D,Export!B:B,A12,Export!C:C,12))</f>
        <v/>
      </c>
      <c r="P12" s="13" t="str">
        <f>IF(COUNTIFS(Export!B:B,A12,Export!C:C,13)=0,"",SUMIFS(Export!D:D,Export!B:B,A12,Export!C:C,13))</f>
        <v/>
      </c>
      <c r="Q12" s="13" t="str">
        <f>IF(COUNTIFS(Export!B:B,A12,Export!C:C,14)=0,"",SUMIFS(Export!D:D,Export!B:B,A12,Export!C:C,14))</f>
        <v/>
      </c>
      <c r="R12" s="13" t="str">
        <f>IF(COUNTIFS(Export!B:B,A12,Export!C:C,15)=0,"",SUMIFS(Export!D:D,Export!B:B,A12,Export!C:C,15))</f>
        <v/>
      </c>
      <c r="S12" s="13" t="str">
        <f>IF(COUNTIFS(Export!B:B,A12,Export!C:C,16)=0,"",SUMIFS(Export!D:D,Export!B:B,A12,Export!C:C,16))</f>
        <v/>
      </c>
      <c r="T12" s="13" t="str">
        <f>IF(COUNTIFS(Export!B:B,A12,Export!C:C,17)=0,"",SUMIFS(Export!D:D,Export!B:B,A12,Export!C:C,17))</f>
        <v/>
      </c>
      <c r="U12" s="193"/>
      <c r="V12" s="193"/>
      <c r="W12" s="194"/>
      <c r="X12" s="197"/>
      <c r="Y12" s="193"/>
      <c r="Z12" s="193"/>
      <c r="AA12" s="193"/>
      <c r="AB12" s="193"/>
    </row>
    <row r="13" spans="1:28" ht="15" x14ac:dyDescent="0.25">
      <c r="A13" s="116" t="s">
        <v>42</v>
      </c>
      <c r="B13" s="118" t="str">
        <f t="shared" si="2"/>
        <v/>
      </c>
      <c r="C13" s="123" t="str">
        <f t="shared" si="3"/>
        <v/>
      </c>
      <c r="D13" s="119" t="str">
        <f>IF(COUNTIFS(Export!B:B,A13,Export!C:C,1)=0,"",SUMIFS(Export!D:D,Export!B:B,A13,Export!C:C,1))</f>
        <v/>
      </c>
      <c r="E13" s="13" t="str">
        <f>IF(COUNTIFS(Export!B:B,A13,Export!C:C,2)=0,"",SUMIFS(Export!D:D,Export!B:B,A13,Export!C:C,2))</f>
        <v/>
      </c>
      <c r="F13" s="13" t="str">
        <f>IF(COUNTIFS(Export!B:B,A13,Export!C:C,3)=0,"",SUMIFS(Export!D:D,Export!B:B,A13,Export!C:C,3))</f>
        <v/>
      </c>
      <c r="G13" s="13" t="str">
        <f>IF(COUNTIFS(Export!B:B,A13,Export!C:C,4)=0,"",SUMIFS(Export!D:D,Export!B:B,A13,Export!C:C,4))</f>
        <v/>
      </c>
      <c r="H13" s="13" t="str">
        <f>IF(COUNTIFS(Export!B:B,A13,Export!C:C,5)=0,"",SUMIFS(Export!D:D,Export!B:B,A13,Export!C:C,5))</f>
        <v/>
      </c>
      <c r="I13" s="13" t="str">
        <f>IF(COUNTIFS(Export!B:B,A13,Export!C:C,6)=0,"",SUMIFS(Export!D:D,Export!B:B,A13,Export!C:C,6))</f>
        <v/>
      </c>
      <c r="J13" s="13" t="str">
        <f>IF(COUNTIFS(Export!B:B,A13,Export!C:C,7)=0,"",SUMIFS(Export!D:D,Export!B:B,A13,Export!C:C,7))</f>
        <v/>
      </c>
      <c r="K13" s="13" t="str">
        <f>IF(COUNTIFS(Export!B:B,A13,Export!C:C,8)=0,"",SUMIFS(Export!D:D,Export!B:B,A13,Export!C:C,8))</f>
        <v/>
      </c>
      <c r="L13" s="13" t="str">
        <f>IF(COUNTIFS(Export!B:B,A13,Export!C:C,9)=0,"",SUMIFS(Export!D:D,Export!B:B,A13,Export!C:C,9))</f>
        <v/>
      </c>
      <c r="M13" s="13" t="str">
        <f>IF(COUNTIFS(Export!B:B,A13,Export!C:C,10)=0,"",SUMIFS(Export!D:D,Export!B:B,A13,Export!C:C,10))</f>
        <v/>
      </c>
      <c r="N13" s="13" t="str">
        <f>IF(COUNTIFS(Export!B:B,A13,Export!C:C,11)=0,"",SUMIFS(Export!D:D,Export!B:B,A13,Export!C:C,11))</f>
        <v/>
      </c>
      <c r="O13" s="13" t="str">
        <f>IF(COUNTIFS(Export!B:B,A13,Export!C:C,12)=0,"",SUMIFS(Export!D:D,Export!B:B,A13,Export!C:C,12))</f>
        <v/>
      </c>
      <c r="P13" s="13" t="str">
        <f>IF(COUNTIFS(Export!B:B,A13,Export!C:C,13)=0,"",SUMIFS(Export!D:D,Export!B:B,A13,Export!C:C,13))</f>
        <v/>
      </c>
      <c r="Q13" s="13" t="str">
        <f>IF(COUNTIFS(Export!B:B,A13,Export!C:C,14)=0,"",SUMIFS(Export!D:D,Export!B:B,A13,Export!C:C,14))</f>
        <v/>
      </c>
      <c r="R13" s="13" t="str">
        <f>IF(COUNTIFS(Export!B:B,A13,Export!C:C,15)=0,"",SUMIFS(Export!D:D,Export!B:B,A13,Export!C:C,15))</f>
        <v/>
      </c>
      <c r="S13" s="13" t="str">
        <f>IF(COUNTIFS(Export!B:B,A13,Export!C:C,16)=0,"",SUMIFS(Export!D:D,Export!B:B,A13,Export!C:C,16))</f>
        <v/>
      </c>
      <c r="T13" s="13" t="str">
        <f>IF(COUNTIFS(Export!B:B,A13,Export!C:C,17)=0,"",SUMIFS(Export!D:D,Export!B:B,A13,Export!C:C,17))</f>
        <v/>
      </c>
      <c r="U13" s="193"/>
      <c r="V13" s="193"/>
      <c r="W13" s="194"/>
      <c r="X13" s="193"/>
      <c r="Y13" s="193"/>
      <c r="Z13" s="193"/>
      <c r="AA13" s="193"/>
      <c r="AB13" s="193"/>
    </row>
    <row r="14" spans="1:28" ht="15" x14ac:dyDescent="0.25">
      <c r="A14" s="116" t="s">
        <v>43</v>
      </c>
      <c r="B14" s="118" t="str">
        <f t="shared" si="2"/>
        <v/>
      </c>
      <c r="C14" s="123" t="str">
        <f t="shared" si="3"/>
        <v/>
      </c>
      <c r="D14" s="119" t="str">
        <f>IF(COUNTIFS(Export!B:B,A14,Export!C:C,1)=0,"",SUMIFS(Export!D:D,Export!B:B,A14,Export!C:C,1))</f>
        <v/>
      </c>
      <c r="E14" s="13" t="str">
        <f>IF(COUNTIFS(Export!B:B,A14,Export!C:C,2)=0,"",SUMIFS(Export!D:D,Export!B:B,A14,Export!C:C,2))</f>
        <v/>
      </c>
      <c r="F14" s="13" t="str">
        <f>IF(COUNTIFS(Export!B:B,A14,Export!C:C,3)=0,"",SUMIFS(Export!D:D,Export!B:B,A14,Export!C:C,3))</f>
        <v/>
      </c>
      <c r="G14" s="13" t="str">
        <f>IF(COUNTIFS(Export!B:B,A14,Export!C:C,4)=0,"",SUMIFS(Export!D:D,Export!B:B,A14,Export!C:C,4))</f>
        <v/>
      </c>
      <c r="H14" s="13" t="str">
        <f>IF(COUNTIFS(Export!B:B,A14,Export!C:C,5)=0,"",SUMIFS(Export!D:D,Export!B:B,A14,Export!C:C,5))</f>
        <v/>
      </c>
      <c r="I14" s="13" t="str">
        <f>IF(COUNTIFS(Export!B:B,A14,Export!C:C,6)=0,"",SUMIFS(Export!D:D,Export!B:B,A14,Export!C:C,6))</f>
        <v/>
      </c>
      <c r="J14" s="13" t="str">
        <f>IF(COUNTIFS(Export!B:B,A14,Export!C:C,7)=0,"",SUMIFS(Export!D:D,Export!B:B,A14,Export!C:C,7))</f>
        <v/>
      </c>
      <c r="K14" s="13" t="str">
        <f>IF(COUNTIFS(Export!B:B,A14,Export!C:C,8)=0,"",SUMIFS(Export!D:D,Export!B:B,A14,Export!C:C,8))</f>
        <v/>
      </c>
      <c r="L14" s="13" t="str">
        <f>IF(COUNTIFS(Export!B:B,A14,Export!C:C,9)=0,"",SUMIFS(Export!D:D,Export!B:B,A14,Export!C:C,9))</f>
        <v/>
      </c>
      <c r="M14" s="13" t="str">
        <f>IF(COUNTIFS(Export!B:B,A14,Export!C:C,10)=0,"",SUMIFS(Export!D:D,Export!B:B,A14,Export!C:C,10))</f>
        <v/>
      </c>
      <c r="N14" s="13" t="str">
        <f>IF(COUNTIFS(Export!B:B,A14,Export!C:C,11)=0,"",SUMIFS(Export!D:D,Export!B:B,A14,Export!C:C,11))</f>
        <v/>
      </c>
      <c r="O14" s="13" t="str">
        <f>IF(COUNTIFS(Export!B:B,A14,Export!C:C,12)=0,"",SUMIFS(Export!D:D,Export!B:B,A14,Export!C:C,12))</f>
        <v/>
      </c>
      <c r="P14" s="13" t="str">
        <f>IF(COUNTIFS(Export!B:B,A14,Export!C:C,13)=0,"",SUMIFS(Export!D:D,Export!B:B,A14,Export!C:C,13))</f>
        <v/>
      </c>
      <c r="Q14" s="13" t="str">
        <f>IF(COUNTIFS(Export!B:B,A14,Export!C:C,14)=0,"",SUMIFS(Export!D:D,Export!B:B,A14,Export!C:C,14))</f>
        <v/>
      </c>
      <c r="R14" s="13" t="str">
        <f>IF(COUNTIFS(Export!B:B,A14,Export!C:C,15)=0,"",SUMIFS(Export!D:D,Export!B:B,A14,Export!C:C,15))</f>
        <v/>
      </c>
      <c r="S14" s="13" t="str">
        <f>IF(COUNTIFS(Export!B:B,A14,Export!C:C,16)=0,"",SUMIFS(Export!D:D,Export!B:B,A14,Export!C:C,16))</f>
        <v/>
      </c>
      <c r="T14" s="13" t="str">
        <f>IF(COUNTIFS(Export!B:B,A14,Export!C:C,17)=0,"",SUMIFS(Export!D:D,Export!B:B,A14,Export!C:C,17))</f>
        <v/>
      </c>
      <c r="U14" s="193"/>
      <c r="V14" s="193"/>
      <c r="W14" s="194"/>
      <c r="X14" s="193"/>
      <c r="Y14" s="193"/>
      <c r="Z14" s="193"/>
      <c r="AA14" s="193"/>
      <c r="AB14" s="193"/>
    </row>
    <row r="15" spans="1:28" ht="15" x14ac:dyDescent="0.25">
      <c r="A15" s="116" t="s">
        <v>44</v>
      </c>
      <c r="B15" s="118" t="str">
        <f t="shared" si="2"/>
        <v/>
      </c>
      <c r="C15" s="123" t="str">
        <f t="shared" si="3"/>
        <v/>
      </c>
      <c r="D15" s="119" t="str">
        <f>IF(COUNTIFS(Export!B:B,A15,Export!C:C,1)=0,"",SUMIFS(Export!D:D,Export!B:B,A15,Export!C:C,1))</f>
        <v/>
      </c>
      <c r="E15" s="13" t="str">
        <f>IF(COUNTIFS(Export!B:B,A15,Export!C:C,2)=0,"",SUMIFS(Export!D:D,Export!B:B,A15,Export!C:C,2))</f>
        <v/>
      </c>
      <c r="F15" s="13" t="str">
        <f>IF(COUNTIFS(Export!B:B,A15,Export!C:C,3)=0,"",SUMIFS(Export!D:D,Export!B:B,A15,Export!C:C,3))</f>
        <v/>
      </c>
      <c r="G15" s="13" t="str">
        <f>IF(COUNTIFS(Export!B:B,A15,Export!C:C,4)=0,"",SUMIFS(Export!D:D,Export!B:B,A15,Export!C:C,4))</f>
        <v/>
      </c>
      <c r="H15" s="13" t="str">
        <f>IF(COUNTIFS(Export!B:B,A15,Export!C:C,5)=0,"",SUMIFS(Export!D:D,Export!B:B,A15,Export!C:C,5))</f>
        <v/>
      </c>
      <c r="I15" s="13" t="str">
        <f>IF(COUNTIFS(Export!B:B,A15,Export!C:C,6)=0,"",SUMIFS(Export!D:D,Export!B:B,A15,Export!C:C,6))</f>
        <v/>
      </c>
      <c r="J15" s="13" t="str">
        <f>IF(COUNTIFS(Export!B:B,A15,Export!C:C,7)=0,"",SUMIFS(Export!D:D,Export!B:B,A15,Export!C:C,7))</f>
        <v/>
      </c>
      <c r="K15" s="13" t="str">
        <f>IF(COUNTIFS(Export!B:B,A15,Export!C:C,8)=0,"",SUMIFS(Export!D:D,Export!B:B,A15,Export!C:C,8))</f>
        <v/>
      </c>
      <c r="L15" s="13" t="str">
        <f>IF(COUNTIFS(Export!B:B,A15,Export!C:C,9)=0,"",SUMIFS(Export!D:D,Export!B:B,A15,Export!C:C,9))</f>
        <v/>
      </c>
      <c r="M15" s="13" t="str">
        <f>IF(COUNTIFS(Export!B:B,A15,Export!C:C,10)=0,"",SUMIFS(Export!D:D,Export!B:B,A15,Export!C:C,10))</f>
        <v/>
      </c>
      <c r="N15" s="13" t="str">
        <f>IF(COUNTIFS(Export!B:B,A15,Export!C:C,11)=0,"",SUMIFS(Export!D:D,Export!B:B,A15,Export!C:C,11))</f>
        <v/>
      </c>
      <c r="O15" s="13" t="str">
        <f>IF(COUNTIFS(Export!B:B,A15,Export!C:C,12)=0,"",SUMIFS(Export!D:D,Export!B:B,A15,Export!C:C,12))</f>
        <v/>
      </c>
      <c r="P15" s="13" t="str">
        <f>IF(COUNTIFS(Export!B:B,A15,Export!C:C,13)=0,"",SUMIFS(Export!D:D,Export!B:B,A15,Export!C:C,13))</f>
        <v/>
      </c>
      <c r="Q15" s="13" t="str">
        <f>IF(COUNTIFS(Export!B:B,A15,Export!C:C,14)=0,"",SUMIFS(Export!D:D,Export!B:B,A15,Export!C:C,14))</f>
        <v/>
      </c>
      <c r="R15" s="13" t="str">
        <f>IF(COUNTIFS(Export!B:B,A15,Export!C:C,15)=0,"",SUMIFS(Export!D:D,Export!B:B,A15,Export!C:C,15))</f>
        <v/>
      </c>
      <c r="S15" s="13" t="str">
        <f>IF(COUNTIFS(Export!B:B,A15,Export!C:C,16)=0,"",SUMIFS(Export!D:D,Export!B:B,A15,Export!C:C,16))</f>
        <v/>
      </c>
      <c r="T15" s="13" t="str">
        <f>IF(COUNTIFS(Export!B:B,A15,Export!C:C,17)=0,"",SUMIFS(Export!D:D,Export!B:B,A15,Export!C:C,17))</f>
        <v/>
      </c>
      <c r="U15" s="193"/>
      <c r="V15" s="193"/>
      <c r="W15" s="194"/>
      <c r="X15" s="193"/>
      <c r="Y15" s="193"/>
      <c r="Z15" s="193"/>
      <c r="AA15" s="193"/>
      <c r="AB15" s="193"/>
    </row>
    <row r="16" spans="1:28" ht="15" x14ac:dyDescent="0.25">
      <c r="A16" s="116" t="s">
        <v>45</v>
      </c>
      <c r="B16" s="118" t="str">
        <f t="shared" si="2"/>
        <v/>
      </c>
      <c r="C16" s="123" t="str">
        <f t="shared" si="3"/>
        <v/>
      </c>
      <c r="D16" s="119" t="str">
        <f>IF(COUNTIFS(Export!B:B,A16,Export!C:C,1)=0,"",SUMIFS(Export!D:D,Export!B:B,A16,Export!C:C,1))</f>
        <v/>
      </c>
      <c r="E16" s="13" t="str">
        <f>IF(COUNTIFS(Export!B:B,A16,Export!C:C,2)=0,"",SUMIFS(Export!D:D,Export!B:B,A16,Export!C:C,2))</f>
        <v/>
      </c>
      <c r="F16" s="13" t="str">
        <f>IF(COUNTIFS(Export!B:B,A16,Export!C:C,3)=0,"",SUMIFS(Export!D:D,Export!B:B,A16,Export!C:C,3))</f>
        <v/>
      </c>
      <c r="G16" s="13" t="str">
        <f>IF(COUNTIFS(Export!B:B,A16,Export!C:C,4)=0,"",SUMIFS(Export!D:D,Export!B:B,A16,Export!C:C,4))</f>
        <v/>
      </c>
      <c r="H16" s="13" t="str">
        <f>IF(COUNTIFS(Export!B:B,A16,Export!C:C,5)=0,"",SUMIFS(Export!D:D,Export!B:B,A16,Export!C:C,5))</f>
        <v/>
      </c>
      <c r="I16" s="13" t="str">
        <f>IF(COUNTIFS(Export!B:B,A16,Export!C:C,6)=0,"",SUMIFS(Export!D:D,Export!B:B,A16,Export!C:C,6))</f>
        <v/>
      </c>
      <c r="J16" s="13" t="str">
        <f>IF(COUNTIFS(Export!B:B,A16,Export!C:C,7)=0,"",SUMIFS(Export!D:D,Export!B:B,A16,Export!C:C,7))</f>
        <v/>
      </c>
      <c r="K16" s="13" t="str">
        <f>IF(COUNTIFS(Export!B:B,A16,Export!C:C,8)=0,"",SUMIFS(Export!D:D,Export!B:B,A16,Export!C:C,8))</f>
        <v/>
      </c>
      <c r="L16" s="13" t="str">
        <f>IF(COUNTIFS(Export!B:B,A16,Export!C:C,9)=0,"",SUMIFS(Export!D:D,Export!B:B,A16,Export!C:C,9))</f>
        <v/>
      </c>
      <c r="M16" s="13" t="str">
        <f>IF(COUNTIFS(Export!B:B,A16,Export!C:C,10)=0,"",SUMIFS(Export!D:D,Export!B:B,A16,Export!C:C,10))</f>
        <v/>
      </c>
      <c r="N16" s="13" t="str">
        <f>IF(COUNTIFS(Export!B:B,A16,Export!C:C,11)=0,"",SUMIFS(Export!D:D,Export!B:B,A16,Export!C:C,11))</f>
        <v/>
      </c>
      <c r="O16" s="13" t="str">
        <f>IF(COUNTIFS(Export!B:B,A16,Export!C:C,12)=0,"",SUMIFS(Export!D:D,Export!B:B,A16,Export!C:C,12))</f>
        <v/>
      </c>
      <c r="P16" s="13" t="str">
        <f>IF(COUNTIFS(Export!B:B,A16,Export!C:C,13)=0,"",SUMIFS(Export!D:D,Export!B:B,A16,Export!C:C,13))</f>
        <v/>
      </c>
      <c r="Q16" s="13" t="str">
        <f>IF(COUNTIFS(Export!B:B,A16,Export!C:C,14)=0,"",SUMIFS(Export!D:D,Export!B:B,A16,Export!C:C,14))</f>
        <v/>
      </c>
      <c r="R16" s="13" t="str">
        <f>IF(COUNTIFS(Export!B:B,A16,Export!C:C,15)=0,"",SUMIFS(Export!D:D,Export!B:B,A16,Export!C:C,15))</f>
        <v/>
      </c>
      <c r="S16" s="13" t="str">
        <f>IF(COUNTIFS(Export!B:B,A16,Export!C:C,16)=0,"",SUMIFS(Export!D:D,Export!B:B,A16,Export!C:C,16))</f>
        <v/>
      </c>
      <c r="T16" s="13" t="str">
        <f>IF(COUNTIFS(Export!B:B,A16,Export!C:C,17)=0,"",SUMIFS(Export!D:D,Export!B:B,A16,Export!C:C,17))</f>
        <v/>
      </c>
      <c r="U16" s="193"/>
      <c r="V16" s="193"/>
      <c r="W16" s="194"/>
      <c r="X16" s="193"/>
      <c r="Y16" s="193"/>
      <c r="Z16" s="193"/>
      <c r="AA16" s="193"/>
      <c r="AB16" s="193"/>
    </row>
    <row r="17" spans="1:28" ht="15.75" thickBot="1" x14ac:dyDescent="0.3">
      <c r="A17" s="116" t="s">
        <v>46</v>
      </c>
      <c r="B17" s="124" t="str">
        <f t="shared" si="2"/>
        <v/>
      </c>
      <c r="C17" s="125" t="str">
        <f t="shared" si="3"/>
        <v/>
      </c>
      <c r="D17" s="119" t="str">
        <f>IF(COUNTIFS(Export!B:B,A17,Export!C:C,1)=0,"",SUMIFS(Export!D:D,Export!B:B,A17,Export!C:C,1))</f>
        <v/>
      </c>
      <c r="E17" s="13" t="str">
        <f>IF(COUNTIFS(Export!B:B,A17,Export!C:C,2)=0,"",SUMIFS(Export!D:D,Export!B:B,A17,Export!C:C,2))</f>
        <v/>
      </c>
      <c r="F17" s="13" t="str">
        <f>IF(COUNTIFS(Export!B:B,A17,Export!C:C,3)=0,"",SUMIFS(Export!D:D,Export!B:B,A17,Export!C:C,3))</f>
        <v/>
      </c>
      <c r="G17" s="13" t="str">
        <f>IF(COUNTIFS(Export!B:B,A17,Export!C:C,4)=0,"",SUMIFS(Export!D:D,Export!B:B,A17,Export!C:C,4))</f>
        <v/>
      </c>
      <c r="H17" s="13" t="str">
        <f>IF(COUNTIFS(Export!B:B,A17,Export!C:C,5)=0,"",SUMIFS(Export!D:D,Export!B:B,A17,Export!C:C,5))</f>
        <v/>
      </c>
      <c r="I17" s="13" t="str">
        <f>IF(COUNTIFS(Export!B:B,A17,Export!C:C,6)=0,"",SUMIFS(Export!D:D,Export!B:B,A17,Export!C:C,6))</f>
        <v/>
      </c>
      <c r="J17" s="13" t="str">
        <f>IF(COUNTIFS(Export!B:B,A17,Export!C:C,7)=0,"",SUMIFS(Export!D:D,Export!B:B,A17,Export!C:C,7))</f>
        <v/>
      </c>
      <c r="K17" s="13" t="str">
        <f>IF(COUNTIFS(Export!B:B,A17,Export!C:C,8)=0,"",SUMIFS(Export!D:D,Export!B:B,A17,Export!C:C,8))</f>
        <v/>
      </c>
      <c r="L17" s="13" t="str">
        <f>IF(COUNTIFS(Export!B:B,A17,Export!C:C,9)=0,"",SUMIFS(Export!D:D,Export!B:B,A17,Export!C:C,9))</f>
        <v/>
      </c>
      <c r="M17" s="13" t="str">
        <f>IF(COUNTIFS(Export!B:B,A17,Export!C:C,10)=0,"",SUMIFS(Export!D:D,Export!B:B,A17,Export!C:C,10))</f>
        <v/>
      </c>
      <c r="N17" s="13" t="str">
        <f>IF(COUNTIFS(Export!B:B,A17,Export!C:C,11)=0,"",SUMIFS(Export!D:D,Export!B:B,A17,Export!C:C,11))</f>
        <v/>
      </c>
      <c r="O17" s="13" t="str">
        <f>IF(COUNTIFS(Export!B:B,A17,Export!C:C,12)=0,"",SUMIFS(Export!D:D,Export!B:B,A17,Export!C:C,12))</f>
        <v/>
      </c>
      <c r="P17" s="13" t="str">
        <f>IF(COUNTIFS(Export!B:B,A17,Export!C:C,13)=0,"",SUMIFS(Export!D:D,Export!B:B,A17,Export!C:C,13))</f>
        <v/>
      </c>
      <c r="Q17" s="13" t="str">
        <f>IF(COUNTIFS(Export!B:B,A17,Export!C:C,14)=0,"",SUMIFS(Export!D:D,Export!B:B,A17,Export!C:C,14))</f>
        <v/>
      </c>
      <c r="R17" s="13" t="str">
        <f>IF(COUNTIFS(Export!B:B,A17,Export!C:C,15)=0,"",SUMIFS(Export!D:D,Export!B:B,A17,Export!C:C,15))</f>
        <v/>
      </c>
      <c r="S17" s="13" t="str">
        <f>IF(COUNTIFS(Export!B:B,A17,Export!C:C,16)=0,"",SUMIFS(Export!D:D,Export!B:B,A17,Export!C:C,16))</f>
        <v/>
      </c>
      <c r="T17" s="13" t="str">
        <f>IF(COUNTIFS(Export!B:B,A17,Export!C:C,17)=0,"",SUMIFS(Export!D:D,Export!B:B,A17,Export!C:C,17))</f>
        <v/>
      </c>
      <c r="U17" s="193"/>
      <c r="V17" s="193"/>
      <c r="W17" s="194"/>
      <c r="X17" s="193"/>
      <c r="Y17" s="193"/>
      <c r="Z17" s="193"/>
      <c r="AA17" s="193"/>
      <c r="AB17" s="193"/>
    </row>
    <row r="18" spans="1:28" thickBot="1" x14ac:dyDescent="0.3">
      <c r="A18" s="114"/>
      <c r="B18" s="126">
        <f>+Export!AD2</f>
        <v>0</v>
      </c>
      <c r="C18" s="271" t="s">
        <v>182</v>
      </c>
      <c r="D18" s="271"/>
      <c r="E18" s="271"/>
      <c r="F18" s="271"/>
      <c r="G18" s="272"/>
      <c r="H18" s="14"/>
      <c r="I18" s="14"/>
      <c r="J18" s="14"/>
      <c r="K18" s="14"/>
      <c r="L18" s="14"/>
      <c r="M18" s="14"/>
      <c r="N18" s="14"/>
      <c r="O18" s="14"/>
      <c r="P18" s="14"/>
      <c r="Q18" s="14"/>
      <c r="R18" s="14"/>
      <c r="S18" s="14"/>
      <c r="T18" s="14"/>
      <c r="U18" s="193"/>
      <c r="V18" s="193"/>
      <c r="W18" s="194"/>
      <c r="X18" s="193"/>
      <c r="Y18" s="193"/>
      <c r="Z18" s="193"/>
      <c r="AA18" s="193"/>
      <c r="AB18" s="193"/>
    </row>
    <row r="19" spans="1:28" ht="15" customHeight="1" thickBot="1" x14ac:dyDescent="0.3">
      <c r="A19" s="5" t="s">
        <v>47</v>
      </c>
      <c r="B19" s="6"/>
      <c r="C19" s="6"/>
      <c r="D19" s="7"/>
      <c r="E19" s="7"/>
      <c r="F19" s="7"/>
      <c r="G19" s="7"/>
      <c r="H19" s="7"/>
      <c r="I19" s="7"/>
      <c r="J19" s="7"/>
      <c r="K19" s="7"/>
      <c r="L19" s="7"/>
      <c r="M19" s="7"/>
      <c r="N19" s="7"/>
      <c r="O19" s="7"/>
      <c r="P19" s="7"/>
      <c r="Q19" s="7"/>
      <c r="R19" s="7"/>
      <c r="S19" s="7"/>
      <c r="T19" s="7"/>
      <c r="U19" s="191"/>
      <c r="V19" s="191"/>
      <c r="W19" s="192"/>
      <c r="X19" s="191"/>
      <c r="Y19" s="191"/>
      <c r="Z19" s="191"/>
      <c r="AA19" s="191"/>
      <c r="AB19" s="191"/>
    </row>
    <row r="20" spans="1:28" ht="15" customHeight="1" x14ac:dyDescent="0.25">
      <c r="A20" s="8"/>
      <c r="B20" s="15" t="s">
        <v>48</v>
      </c>
      <c r="C20" s="16" t="s">
        <v>24</v>
      </c>
      <c r="D20" s="9" t="s">
        <v>25</v>
      </c>
      <c r="E20" s="10" t="s">
        <v>26</v>
      </c>
      <c r="F20" s="10" t="s">
        <v>27</v>
      </c>
      <c r="G20" s="10" t="s">
        <v>28</v>
      </c>
      <c r="H20" s="10" t="s">
        <v>29</v>
      </c>
      <c r="I20" s="10" t="s">
        <v>30</v>
      </c>
      <c r="J20" s="10" t="s">
        <v>31</v>
      </c>
      <c r="K20" s="10" t="s">
        <v>32</v>
      </c>
      <c r="L20" s="10" t="s">
        <v>33</v>
      </c>
      <c r="M20" s="10" t="s">
        <v>34</v>
      </c>
      <c r="N20" s="10" t="s">
        <v>35</v>
      </c>
      <c r="O20" s="10" t="s">
        <v>36</v>
      </c>
      <c r="P20" s="10" t="s">
        <v>37</v>
      </c>
      <c r="Q20" s="10" t="s">
        <v>38</v>
      </c>
      <c r="R20" s="10" t="s">
        <v>39</v>
      </c>
      <c r="S20" s="10" t="s">
        <v>5</v>
      </c>
      <c r="T20" s="10" t="s">
        <v>6</v>
      </c>
      <c r="U20" s="10" t="s">
        <v>149</v>
      </c>
      <c r="V20" s="10" t="s">
        <v>145</v>
      </c>
      <c r="Z20" s="206"/>
    </row>
    <row r="21" spans="1:28" ht="15" customHeight="1" x14ac:dyDescent="0.25">
      <c r="A21" s="11" t="s">
        <v>90</v>
      </c>
      <c r="B21" s="84" t="str">
        <f t="shared" ref="B21:B35" si="4">IF(COUNT(D21:T21)&gt;0,AVERAGE(D21:T21),"")</f>
        <v/>
      </c>
      <c r="C21" s="17" t="str">
        <f t="shared" ref="C21:C35" si="5">IF(COUNT(D21:T21)&gt;0,SUM(D21:T21),"")</f>
        <v/>
      </c>
      <c r="D21" s="12" t="str">
        <f>IF(AND(COUNTIF('G1'!$A$3,A21)=0,COUNTIF('G1'!$A$12,A21)=0,COUNTIF('G1'!$A$21,A21)=0),"",SUMIFS('G1'!$V$9,'G1'!$A$3,A21)+SUMIFS('G1'!$V$18,'G1'!$A$12,A21)+SUMIFS('G1'!$V$27,'G1'!$A$21,A21))</f>
        <v/>
      </c>
      <c r="E21" s="13" t="str">
        <f>IF(AND(COUNTIF('G2'!$A$3,A21)=0,COUNTIF('G2'!$A$12,A21)=0,COUNTIF('G2'!$A$21,A21)=0),"",SUMIFS('G2'!$V$9,'G2'!$A$3,A21)+SUMIFS('G2'!$V$18,'G2'!$A$12,A21)+SUMIFS('G2'!$V$27,'G2'!$A$21,A21))</f>
        <v/>
      </c>
      <c r="F21" s="13" t="str">
        <f>IF(AND(COUNTIF('G3'!$A$3,A21)=0,COUNTIF('G3'!$A$12,A21)=0,COUNTIF('G3'!$A$21,A21)=0),"",SUMIFS('G3'!$V$9,'G3'!$A$3,A21)+SUMIFS('G3'!$V$18,'G3'!$A$12,A21)+SUMIFS('G3'!$V$27,'G3'!$A$21,A21))</f>
        <v/>
      </c>
      <c r="G21" s="13" t="str">
        <f>IF(AND(COUNTIF('G4'!$A$3,A21)=0,COUNTIF('G4'!$A$12,A21)=0,COUNTIF('G4'!$A$21,A21)=0),"",SUMIFS('G4'!$V$9,'G4'!$A$3,A21)+SUMIFS('G4'!$V$18,'G4'!$A$12,A21)+SUMIFS('G4'!$V$27,'G4'!$A$21,A21))</f>
        <v/>
      </c>
      <c r="H21" s="13" t="str">
        <f>IF(AND(COUNTIF('G5'!$A$3,A21)=0,COUNTIF('G5'!$A$12,A21)=0,COUNTIF('G5'!$A$21,A21)=0),"",SUMIFS('G5'!$V$9,'G5'!$A$3,A21)+SUMIFS('G5'!$V$18,'G5'!$A$12,A21)+SUMIFS('G5'!$V$27,'G5'!$A$21,A21))</f>
        <v/>
      </c>
      <c r="I21" s="13" t="str">
        <f>IF(AND(COUNTIF('G6'!$A$3,A21)=0,COUNTIF('G6'!$A$12,A21)=0,COUNTIF('G6'!$A$21,A21)=0),"",SUMIFS('G6'!$V$9,'G6'!$A$3,A21)+SUMIFS('G6'!$V$18,'G6'!$A$12,A21)+SUMIFS('G6'!$V$27,'G6'!$A$21,A21))</f>
        <v/>
      </c>
      <c r="J21" s="13" t="str">
        <f>IF(AND(COUNTIF('G7'!$A$3,A21)=0,COUNTIF('G7'!$A$12,A21)=0,COUNTIF('G7'!$A$21,A21)=0),"",SUMIFS('G7'!$V$9,'G7'!$A$3,A21)+SUMIFS('G7'!$V$18,'G7'!$A$12,A21)+SUMIFS('G7'!$V$27,'G7'!$A$21,A21))</f>
        <v/>
      </c>
      <c r="K21" s="13" t="str">
        <f>IF(AND(COUNTIF('G8'!$A$3,A21)=0,COUNTIF('G8'!$A$12,A21)=0,COUNTIF('G8'!$A$21,A21)=0),"",SUMIFS('G8'!$V$9,'G8'!$A$3,A21)+SUMIFS('G8'!$V$18,'G8'!$A$12,A21)+SUMIFS('G8'!$V$27,'G8'!$A$21,A21))</f>
        <v/>
      </c>
      <c r="L21" s="13" t="str">
        <f>IF(AND(COUNTIF('G9'!$A$3,A21)=0,COUNTIF('G9'!$A$12,A21)=0,COUNTIF('G9'!$A$21,A21)=0),"",SUMIFS('G9'!$V$9,'G9'!$A$3,A21)+SUMIFS('G9'!$V$18,'G9'!$A$12,A21)+SUMIFS('G9'!$V$27,'G9'!$A$21,A21))</f>
        <v/>
      </c>
      <c r="M21" s="13" t="str">
        <f>IF(AND(COUNTIF('G10'!$A$3,A21)=0,COUNTIF('G10'!$A$12,A21)=0,COUNTIF('G10'!$A$21,A21)=0),"",SUMIFS('G10'!$V$9,'G10'!$A$3,A21)+SUMIFS('G10'!$V$18,'G10'!$A$12,A21)+SUMIFS('G10'!$V$27,'G10'!$A$21,A21))</f>
        <v/>
      </c>
      <c r="N21" s="13" t="str">
        <f>IF(AND(COUNTIF('G11'!$A$3,A21)=0,COUNTIF('G11'!$A$12,A21)=0,COUNTIF('G11'!$A$21,A21)=0),"",SUMIFS('G11'!$V$9,'G11'!$A$3,A21)+SUMIFS('G11'!$V$18,'G11'!$A$12,A21)+SUMIFS('G11'!$V$27,'G11'!$A$21,A21))</f>
        <v/>
      </c>
      <c r="O21" s="13" t="str">
        <f>IF(AND(COUNTIF('G12'!$A$3,A21)=0,COUNTIF('G12'!$A$12,A21)=0,COUNTIF('G12'!$A$21,A21)=0),"",SUMIFS('G12'!$V$9,'G12'!$A$3,A21)+SUMIFS('G12'!$V$18,'G12'!$A$12,A21)+SUMIFS('G12'!$V$27,'G12'!$A$21,A21))</f>
        <v/>
      </c>
      <c r="P21" s="13" t="str">
        <f>IF(AND(COUNTIF('G13'!$A$3,A21)=0,COUNTIF('G13'!$A$12,A21)=0,COUNTIF('G13'!$A$21,A21)=0),"",SUMIFS('G13'!$V$9,'G13'!$A$3,A21)+SUMIFS('G13'!$V$18,'G13'!$A$12,A21)+SUMIFS('G13'!$V$27,'G13'!$A$21,A21))</f>
        <v/>
      </c>
      <c r="Q21" s="13" t="str">
        <f>IF(AND(COUNTIF('G14'!$A$3,A21)=0,COUNTIF('G14'!$A$12,A21)=0,COUNTIF('G14'!$A$21,A21)=0),"",SUMIFS('G14'!$V$9,'G14'!$A$3,A21)+SUMIFS('G14'!$V$18,'G14'!$A$12,A21)+SUMIFS('G14'!$V$27,'G14'!$A$21,A21))</f>
        <v/>
      </c>
      <c r="R21" s="13" t="str">
        <f>IF(AND(COUNTIF('G15'!$A$3,A21)=0,COUNTIF('G15'!$A$12,A21)=0,COUNTIF('G15'!$A$21,A21)=0),"",SUMIFS('G15'!$V$9,'G15'!$A$3,A21)+SUMIFS('G15'!$V$18,'G15'!$A$12,A21)+SUMIFS('G15'!$V$27,'G15'!$A$21,A21))</f>
        <v/>
      </c>
      <c r="S21" s="13" t="str">
        <f>IF(AND(COUNTIF('G16'!$A$3,A21)=0,COUNTIF('G16'!$A$12,A21)=0,COUNTIF('G16'!$A$21,A21)=0),"",SUMIFS('G16'!$V$9,'G16'!$A$3,A21)+SUMIFS('G16'!$V$18,'G16'!$A$12,A21)+SUMIFS('G16'!$V$27,'G16'!$A$21,A21))</f>
        <v/>
      </c>
      <c r="T21" s="13" t="str">
        <f>IF(AND(COUNTIF('G17'!$A$3,A21)=0,COUNTIF('G17'!$A$12,A21)=0,COUNTIF('G17'!$A$21,A21)=0),"",SUMIFS('G17'!$V$9,'G17'!$A$3,A21)+SUMIFS('G17'!$V$18,'G17'!$A$12,A21)+SUMIFS('G17'!$V$27,'G17'!$A$21,A21))</f>
        <v/>
      </c>
      <c r="U21" s="83" t="str">
        <f>IFERROR(_xlfn.NORM.DIST(B21,AVERAGE(B22:B35),B37,TRUE),"")</f>
        <v/>
      </c>
      <c r="V21" s="82" t="s">
        <v>146</v>
      </c>
      <c r="W21" s="205"/>
      <c r="Y21" s="205"/>
      <c r="Z21" s="205"/>
    </row>
    <row r="22" spans="1:28" ht="15" customHeight="1" x14ac:dyDescent="0.25">
      <c r="A22" s="11" t="s">
        <v>89</v>
      </c>
      <c r="B22" s="84" t="str">
        <f t="shared" si="4"/>
        <v/>
      </c>
      <c r="C22" s="17" t="str">
        <f t="shared" si="5"/>
        <v/>
      </c>
      <c r="D22" s="12" t="str">
        <f>IF(AND(COUNTIF('G1'!$A$3,A22)=0,COUNTIF('G1'!$A$12,A22)=0,COUNTIF('G1'!$A$21,A22)=0),"",SUMIFS('G1'!$V$9,'G1'!$A$3,A22)+SUMIFS('G1'!$V$18,'G1'!$A$12,A22)+SUMIFS('G1'!$V$27,'G1'!$A$21,A22))</f>
        <v/>
      </c>
      <c r="E22" s="13" t="str">
        <f>IF(AND(COUNTIF('G2'!$A$3,A22)=0,COUNTIF('G2'!$A$12,A22)=0,COUNTIF('G2'!$A$21,A22)=0),"",SUMIFS('G2'!$V$9,'G2'!$A$3,A22)+SUMIFS('G2'!$V$18,'G2'!$A$12,A22)+SUMIFS('G2'!$V$27,'G2'!$A$21,A22))</f>
        <v/>
      </c>
      <c r="F22" s="13" t="str">
        <f>IF(AND(COUNTIF('G3'!$A$3,A22)=0,COUNTIF('G3'!$A$12,A22)=0,COUNTIF('G3'!$A$21,A22)=0),"",SUMIFS('G3'!$V$9,'G3'!$A$3,A22)+SUMIFS('G3'!$V$18,'G3'!$A$12,A22)+SUMIFS('G3'!$V$27,'G3'!$A$21,A22))</f>
        <v/>
      </c>
      <c r="G22" s="13" t="str">
        <f>IF(AND(COUNTIF('G4'!$A$3,A22)=0,COUNTIF('G4'!$A$12,A22)=0,COUNTIF('G4'!$A$21,A22)=0),"",SUMIFS('G4'!$V$9,'G4'!$A$3,A22)+SUMIFS('G4'!$V$18,'G4'!$A$12,A22)+SUMIFS('G4'!$V$27,'G4'!$A$21,A22))</f>
        <v/>
      </c>
      <c r="H22" s="13" t="str">
        <f>IF(AND(COUNTIF('G5'!$A$3,A22)=0,COUNTIF('G5'!$A$12,A22)=0,COUNTIF('G5'!$A$21,A22)=0),"",SUMIFS('G5'!$V$9,'G5'!$A$3,A22)+SUMIFS('G5'!$V$18,'G5'!$A$12,A22)+SUMIFS('G5'!$V$27,'G5'!$A$21,A22))</f>
        <v/>
      </c>
      <c r="I22" s="13" t="str">
        <f>IF(AND(COUNTIF('G6'!$A$3,A22)=0,COUNTIF('G6'!$A$12,A22)=0,COUNTIF('G6'!$A$21,A22)=0),"",SUMIFS('G6'!$V$9,'G6'!$A$3,A22)+SUMIFS('G6'!$V$18,'G6'!$A$12,A22)+SUMIFS('G6'!$V$27,'G6'!$A$21,A22))</f>
        <v/>
      </c>
      <c r="J22" s="13" t="str">
        <f>IF(AND(COUNTIF('G7'!$A$3,A22)=0,COUNTIF('G7'!$A$12,A22)=0,COUNTIF('G7'!$A$21,A22)=0),"",SUMIFS('G7'!$V$9,'G7'!$A$3,A22)+SUMIFS('G7'!$V$18,'G7'!$A$12,A22)+SUMIFS('G7'!$V$27,'G7'!$A$21,A22))</f>
        <v/>
      </c>
      <c r="K22" s="13" t="str">
        <f>IF(AND(COUNTIF('G8'!$A$3,A22)=0,COUNTIF('G8'!$A$12,A22)=0,COUNTIF('G8'!$A$21,A22)=0),"",SUMIFS('G8'!$V$9,'G8'!$A$3,A22)+SUMIFS('G8'!$V$18,'G8'!$A$12,A22)+SUMIFS('G8'!$V$27,'G8'!$A$21,A22))</f>
        <v/>
      </c>
      <c r="L22" s="13" t="str">
        <f>IF(AND(COUNTIF('G9'!$A$3,A22)=0,COUNTIF('G9'!$A$12,A22)=0,COUNTIF('G9'!$A$21,A22)=0),"",SUMIFS('G9'!$V$9,'G9'!$A$3,A22)+SUMIFS('G9'!$V$18,'G9'!$A$12,A22)+SUMIFS('G9'!$V$27,'G9'!$A$21,A22))</f>
        <v/>
      </c>
      <c r="M22" s="13" t="str">
        <f>IF(AND(COUNTIF('G10'!$A$3,A22)=0,COUNTIF('G10'!$A$12,A22)=0,COUNTIF('G10'!$A$21,A22)=0),"",SUMIFS('G10'!$V$9,'G10'!$A$3,A22)+SUMIFS('G10'!$V$18,'G10'!$A$12,A22)+SUMIFS('G10'!$V$27,'G10'!$A$21,A22))</f>
        <v/>
      </c>
      <c r="N22" s="13" t="str">
        <f>IF(AND(COUNTIF('G11'!$A$3,A22)=0,COUNTIF('G11'!$A$12,A22)=0,COUNTIF('G11'!$A$21,A22)=0),"",SUMIFS('G11'!$V$9,'G11'!$A$3,A22)+SUMIFS('G11'!$V$18,'G11'!$A$12,A22)+SUMIFS('G11'!$V$27,'G11'!$A$21,A22))</f>
        <v/>
      </c>
      <c r="O22" s="13" t="str">
        <f>IF(AND(COUNTIF('G12'!$A$3,A22)=0,COUNTIF('G12'!$A$12,A22)=0,COUNTIF('G12'!$A$21,A22)=0),"",SUMIFS('G12'!$V$9,'G12'!$A$3,A22)+SUMIFS('G12'!$V$18,'G12'!$A$12,A22)+SUMIFS('G12'!$V$27,'G12'!$A$21,A22))</f>
        <v/>
      </c>
      <c r="P22" s="13" t="str">
        <f>IF(AND(COUNTIF('G13'!$A$3,A22)=0,COUNTIF('G13'!$A$12,A22)=0,COUNTIF('G13'!$A$21,A22)=0),"",SUMIFS('G13'!$V$9,'G13'!$A$3,A22)+SUMIFS('G13'!$V$18,'G13'!$A$12,A22)+SUMIFS('G13'!$V$27,'G13'!$A$21,A22))</f>
        <v/>
      </c>
      <c r="Q22" s="13" t="str">
        <f>IF(AND(COUNTIF('G14'!$A$3,A22)=0,COUNTIF('G14'!$A$12,A22)=0,COUNTIF('G14'!$A$21,A22)=0),"",SUMIFS('G14'!$V$9,'G14'!$A$3,A22)+SUMIFS('G14'!$V$18,'G14'!$A$12,A22)+SUMIFS('G14'!$V$27,'G14'!$A$21,A22))</f>
        <v/>
      </c>
      <c r="R22" s="13" t="str">
        <f>IF(AND(COUNTIF('G15'!$A$3,A22)=0,COUNTIF('G15'!$A$12,A22)=0,COUNTIF('G15'!$A$21,A22)=0),"",SUMIFS('G15'!$V$9,'G15'!$A$3,A22)+SUMIFS('G15'!$V$18,'G15'!$A$12,A22)+SUMIFS('G15'!$V$27,'G15'!$A$21,A22))</f>
        <v/>
      </c>
      <c r="S22" s="13" t="str">
        <f>IF(AND(COUNTIF('G16'!$A$3,A22)=0,COUNTIF('G16'!$A$12,A22)=0,COUNTIF('G16'!$A$21,A22)=0),"",SUMIFS('G16'!$V$9,'G16'!$A$3,A22)+SUMIFS('G16'!$V$18,'G16'!$A$12,A22)+SUMIFS('G16'!$V$27,'G16'!$A$21,A22))</f>
        <v/>
      </c>
      <c r="T22" s="13" t="str">
        <f>IF(AND(COUNTIF('G17'!$A$3,A22)=0,COUNTIF('G17'!$A$12,A22)=0,COUNTIF('G17'!$A$21,A22)=0),"",SUMIFS('G17'!$V$9,'G17'!$A$3,A22)+SUMIFS('G17'!$V$18,'G17'!$A$12,A22)+SUMIFS('G17'!$V$27,'G17'!$A$21,A22))</f>
        <v/>
      </c>
      <c r="U22" s="83" t="str">
        <f>IFERROR(_xlfn.NORM.DIST(B22,AVERAGE(B21,B23:B35),B37,TRUE),"")</f>
        <v/>
      </c>
      <c r="V22" s="87" t="str">
        <f t="shared" ref="V22:V29" si="6">IF(U22="","",(1-(C22^2/(C22^2+SUMIFS($D$21:$T$21,D22:T22,"&gt;-50")^2))))</f>
        <v/>
      </c>
      <c r="W22" s="204"/>
      <c r="Y22" s="207"/>
      <c r="Z22" s="205"/>
    </row>
    <row r="23" spans="1:28" ht="15" customHeight="1" x14ac:dyDescent="0.25">
      <c r="A23" s="11" t="s">
        <v>210</v>
      </c>
      <c r="B23" s="84" t="str">
        <f t="shared" si="4"/>
        <v/>
      </c>
      <c r="C23" s="18" t="str">
        <f t="shared" si="5"/>
        <v/>
      </c>
      <c r="D23" s="12" t="str">
        <f>IF(AND(COUNTIF('G1'!$A$3,A23)=0,COUNTIF('G1'!$A$12,A23)=0,COUNTIF('G1'!$A$21,A23)=0),"",SUMIFS('G1'!$V$9,'G1'!$A$3,A23)+SUMIFS('G1'!$V$18,'G1'!$A$12,A23)+SUMIFS('G1'!$V$27,'G1'!$A$21,A23))</f>
        <v/>
      </c>
      <c r="E23" s="13" t="str">
        <f>IF(AND(COUNTIF('G2'!$A$3,A23)=0,COUNTIF('G2'!$A$12,A23)=0,COUNTIF('G2'!$A$21,A23)=0),"",SUMIFS('G2'!$V$9,'G2'!$A$3,A23)+SUMIFS('G2'!$V$18,'G2'!$A$12,A23)+SUMIFS('G2'!$V$27,'G2'!$A$21,A23))</f>
        <v/>
      </c>
      <c r="F23" s="13" t="str">
        <f>IF(AND(COUNTIF('G3'!$A$3,A23)=0,COUNTIF('G3'!$A$12,A23)=0,COUNTIF('G3'!$A$21,A23)=0),"",SUMIFS('G3'!$V$9,'G3'!$A$3,A23)+SUMIFS('G3'!$V$18,'G3'!$A$12,A23)+SUMIFS('G3'!$V$27,'G3'!$A$21,A23))</f>
        <v/>
      </c>
      <c r="G23" s="13" t="str">
        <f>IF(AND(COUNTIF('G4'!$A$3,A23)=0,COUNTIF('G4'!$A$12,A23)=0,COUNTIF('G4'!$A$21,A23)=0),"",SUMIFS('G4'!$V$9,'G4'!$A$3,A23)+SUMIFS('G4'!$V$18,'G4'!$A$12,A23)+SUMIFS('G4'!$V$27,'G4'!$A$21,A23))</f>
        <v/>
      </c>
      <c r="H23" s="13" t="str">
        <f>IF(AND(COUNTIF('G5'!$A$3,A23)=0,COUNTIF('G5'!$A$12,A23)=0,COUNTIF('G5'!$A$21,A23)=0),"",SUMIFS('G5'!$V$9,'G5'!$A$3,A23)+SUMIFS('G5'!$V$18,'G5'!$A$12,A23)+SUMIFS('G5'!$V$27,'G5'!$A$21,A23))</f>
        <v/>
      </c>
      <c r="I23" s="13" t="str">
        <f>IF(AND(COUNTIF('G6'!$A$3,A23)=0,COUNTIF('G6'!$A$12,A23)=0,COUNTIF('G6'!$A$21,A23)=0),"",SUMIFS('G6'!$V$9,'G6'!$A$3,A23)+SUMIFS('G6'!$V$18,'G6'!$A$12,A23)+SUMIFS('G6'!$V$27,'G6'!$A$21,A23))</f>
        <v/>
      </c>
      <c r="J23" s="13" t="str">
        <f>IF(AND(COUNTIF('G7'!$A$3,A23)=0,COUNTIF('G7'!$A$12,A23)=0,COUNTIF('G7'!$A$21,A23)=0),"",SUMIFS('G7'!$V$9,'G7'!$A$3,A23)+SUMIFS('G7'!$V$18,'G7'!$A$12,A23)+SUMIFS('G7'!$V$27,'G7'!$A$21,A23))</f>
        <v/>
      </c>
      <c r="K23" s="13" t="str">
        <f>IF(AND(COUNTIF('G8'!$A$3,A23)=0,COUNTIF('G8'!$A$12,A23)=0,COUNTIF('G8'!$A$21,A23)=0),"",SUMIFS('G8'!$V$9,'G8'!$A$3,A23)+SUMIFS('G8'!$V$18,'G8'!$A$12,A23)+SUMIFS('G8'!$V$27,'G8'!$A$21,A23))</f>
        <v/>
      </c>
      <c r="L23" s="13" t="str">
        <f>IF(AND(COUNTIF('G9'!$A$3,A23)=0,COUNTIF('G9'!$A$12,A23)=0,COUNTIF('G9'!$A$21,A23)=0),"",SUMIFS('G9'!$V$9,'G9'!$A$3,A23)+SUMIFS('G9'!$V$18,'G9'!$A$12,A23)+SUMIFS('G9'!$V$27,'G9'!$A$21,A23))</f>
        <v/>
      </c>
      <c r="M23" s="13" t="str">
        <f>IF(AND(COUNTIF('G10'!$A$3,A23)=0,COUNTIF('G10'!$A$12,A23)=0,COUNTIF('G10'!$A$21,A23)=0),"",SUMIFS('G10'!$V$9,'G10'!$A$3,A23)+SUMIFS('G10'!$V$18,'G10'!$A$12,A23)+SUMIFS('G10'!$V$27,'G10'!$A$21,A23))</f>
        <v/>
      </c>
      <c r="N23" s="13" t="str">
        <f>IF(AND(COUNTIF('G11'!$A$3,A23)=0,COUNTIF('G11'!$A$12,A23)=0,COUNTIF('G11'!$A$21,A23)=0),"",SUMIFS('G11'!$V$9,'G11'!$A$3,A23)+SUMIFS('G11'!$V$18,'G11'!$A$12,A23)+SUMIFS('G11'!$V$27,'G11'!$A$21,A23))</f>
        <v/>
      </c>
      <c r="O23" s="13" t="str">
        <f>IF(AND(COUNTIF('G12'!$A$3,A23)=0,COUNTIF('G12'!$A$12,A23)=0,COUNTIF('G12'!$A$21,A23)=0),"",SUMIFS('G12'!$V$9,'G12'!$A$3,A23)+SUMIFS('G12'!$V$18,'G12'!$A$12,A23)+SUMIFS('G12'!$V$27,'G12'!$A$21,A23))</f>
        <v/>
      </c>
      <c r="P23" s="13" t="str">
        <f>IF(AND(COUNTIF('G13'!$A$3,A23)=0,COUNTIF('G13'!$A$12,A23)=0,COUNTIF('G13'!$A$21,A23)=0),"",SUMIFS('G13'!$V$9,'G13'!$A$3,A23)+SUMIFS('G13'!$V$18,'G13'!$A$12,A23)+SUMIFS('G13'!$V$27,'G13'!$A$21,A23))</f>
        <v/>
      </c>
      <c r="Q23" s="13" t="str">
        <f>IF(AND(COUNTIF('G14'!$A$3,A23)=0,COUNTIF('G14'!$A$12,A23)=0,COUNTIF('G14'!$A$21,A23)=0),"",SUMIFS('G14'!$V$9,'G14'!$A$3,A23)+SUMIFS('G14'!$V$18,'G14'!$A$12,A23)+SUMIFS('G14'!$V$27,'G14'!$A$21,A23))</f>
        <v/>
      </c>
      <c r="R23" s="13" t="str">
        <f>IF(AND(COUNTIF('G15'!$A$3,A23)=0,COUNTIF('G15'!$A$12,A23)=0,COUNTIF('G15'!$A$21,A23)=0),"",SUMIFS('G15'!$V$9,'G15'!$A$3,A23)+SUMIFS('G15'!$V$18,'G15'!$A$12,A23)+SUMIFS('G15'!$V$27,'G15'!$A$21,A23))</f>
        <v/>
      </c>
      <c r="S23" s="13" t="str">
        <f>IF(AND(COUNTIF('G16'!$A$3,A23)=0,COUNTIF('G16'!$A$12,A23)=0,COUNTIF('G16'!$A$21,A23)=0),"",SUMIFS('G16'!$V$9,'G16'!$A$3,A23)+SUMIFS('G16'!$V$18,'G16'!$A$12,A23)+SUMIFS('G16'!$V$27,'G16'!$A$21,A23))</f>
        <v/>
      </c>
      <c r="T23" s="13" t="str">
        <f>IF(AND(COUNTIF('G17'!$A$3,A23)=0,COUNTIF('G17'!$A$12,A23)=0,COUNTIF('G17'!$A$21,A23)=0),"",SUMIFS('G17'!$V$9,'G17'!$A$3,A23)+SUMIFS('G17'!$V$18,'G17'!$A$12,A23)+SUMIFS('G17'!$V$27,'G17'!$A$21,A23))</f>
        <v/>
      </c>
      <c r="U23" s="83" t="str">
        <f>IFERROR(_xlfn.NORM.DIST(B23,AVERAGE(B21:B22,B24:B35),B37,TRUE),"")</f>
        <v/>
      </c>
      <c r="V23" s="87" t="str">
        <f t="shared" si="6"/>
        <v/>
      </c>
      <c r="W23" s="204"/>
      <c r="Y23" s="207"/>
      <c r="Z23" s="205"/>
    </row>
    <row r="24" spans="1:28" ht="15" customHeight="1" x14ac:dyDescent="0.25">
      <c r="A24" s="11" t="s">
        <v>222</v>
      </c>
      <c r="B24" s="84" t="str">
        <f t="shared" si="4"/>
        <v/>
      </c>
      <c r="C24" s="18" t="str">
        <f t="shared" si="5"/>
        <v/>
      </c>
      <c r="D24" s="12" t="str">
        <f>IF(AND(COUNTIF('G1'!$A$3,A24)=0,COUNTIF('G1'!$A$12,A24)=0,COUNTIF('G1'!$A$21,A24)=0),"",SUMIFS('G1'!$V$9,'G1'!$A$3,A24)+SUMIFS('G1'!$V$18,'G1'!$A$12,A24)+SUMIFS('G1'!$V$27,'G1'!$A$21,A24))</f>
        <v/>
      </c>
      <c r="E24" s="13" t="str">
        <f>IF(AND(COUNTIF('G2'!$A$3,A24)=0,COUNTIF('G2'!$A$12,A24)=0,COUNTIF('G2'!$A$21,A24)=0),"",SUMIFS('G2'!$V$9,'G2'!$A$3,A24)+SUMIFS('G2'!$V$18,'G2'!$A$12,A24)+SUMIFS('G2'!$V$27,'G2'!$A$21,A24))</f>
        <v/>
      </c>
      <c r="F24" s="13" t="str">
        <f>IF(AND(COUNTIF('G3'!$A$3,A24)=0,COUNTIF('G3'!$A$12,A24)=0,COUNTIF('G3'!$A$21,A24)=0),"",SUMIFS('G3'!$V$9,'G3'!$A$3,A24)+SUMIFS('G3'!$V$18,'G3'!$A$12,A24)+SUMIFS('G3'!$V$27,'G3'!$A$21,A24))</f>
        <v/>
      </c>
      <c r="G24" s="13" t="str">
        <f>IF(AND(COUNTIF('G4'!$A$3,A24)=0,COUNTIF('G4'!$A$12,A24)=0,COUNTIF('G4'!$A$21,A24)=0),"",SUMIFS('G4'!$V$9,'G4'!$A$3,A24)+SUMIFS('G4'!$V$18,'G4'!$A$12,A24)+SUMIFS('G4'!$V$27,'G4'!$A$21,A24))</f>
        <v/>
      </c>
      <c r="H24" s="13" t="str">
        <f>IF(AND(COUNTIF('G5'!$A$3,A24)=0,COUNTIF('G5'!$A$12,A24)=0,COUNTIF('G5'!$A$21,A24)=0),"",SUMIFS('G5'!$V$9,'G5'!$A$3,A24)+SUMIFS('G5'!$V$18,'G5'!$A$12,A24)+SUMIFS('G5'!$V$27,'G5'!$A$21,A24))</f>
        <v/>
      </c>
      <c r="I24" s="13" t="str">
        <f>IF(AND(COUNTIF('G6'!$A$3,A24)=0,COUNTIF('G6'!$A$12,A24)=0,COUNTIF('G6'!$A$21,A24)=0),"",SUMIFS('G6'!$V$9,'G6'!$A$3,A24)+SUMIFS('G6'!$V$18,'G6'!$A$12,A24)+SUMIFS('G6'!$V$27,'G6'!$A$21,A24))</f>
        <v/>
      </c>
      <c r="J24" s="13" t="str">
        <f>IF(AND(COUNTIF('G7'!$A$3,A24)=0,COUNTIF('G7'!$A$12,A24)=0,COUNTIF('G7'!$A$21,A24)=0),"",SUMIFS('G7'!$V$9,'G7'!$A$3,A24)+SUMIFS('G7'!$V$18,'G7'!$A$12,A24)+SUMIFS('G7'!$V$27,'G7'!$A$21,A24))</f>
        <v/>
      </c>
      <c r="K24" s="13" t="str">
        <f>IF(AND(COUNTIF('G8'!$A$3,A24)=0,COUNTIF('G8'!$A$12,A24)=0,COUNTIF('G8'!$A$21,A24)=0),"",SUMIFS('G8'!$V$9,'G8'!$A$3,A24)+SUMIFS('G8'!$V$18,'G8'!$A$12,A24)+SUMIFS('G8'!$V$27,'G8'!$A$21,A24))</f>
        <v/>
      </c>
      <c r="L24" s="13" t="str">
        <f>IF(AND(COUNTIF('G9'!$A$3,A24)=0,COUNTIF('G9'!$A$12,A24)=0,COUNTIF('G9'!$A$21,A24)=0),"",SUMIFS('G9'!$V$9,'G9'!$A$3,A24)+SUMIFS('G9'!$V$18,'G9'!$A$12,A24)+SUMIFS('G9'!$V$27,'G9'!$A$21,A24))</f>
        <v/>
      </c>
      <c r="M24" s="13" t="str">
        <f>IF(AND(COUNTIF('G10'!$A$3,A24)=0,COUNTIF('G10'!$A$12,A24)=0,COUNTIF('G10'!$A$21,A24)=0),"",SUMIFS('G10'!$V$9,'G10'!$A$3,A24)+SUMIFS('G10'!$V$18,'G10'!$A$12,A24)+SUMIFS('G10'!$V$27,'G10'!$A$21,A24))</f>
        <v/>
      </c>
      <c r="N24" s="13" t="str">
        <f>IF(AND(COUNTIF('G11'!$A$3,A24)=0,COUNTIF('G11'!$A$12,A24)=0,COUNTIF('G11'!$A$21,A24)=0),"",SUMIFS('G11'!$V$9,'G11'!$A$3,A24)+SUMIFS('G11'!$V$18,'G11'!$A$12,A24)+SUMIFS('G11'!$V$27,'G11'!$A$21,A24))</f>
        <v/>
      </c>
      <c r="O24" s="13" t="str">
        <f>IF(AND(COUNTIF('G12'!$A$3,A24)=0,COUNTIF('G12'!$A$12,A24)=0,COUNTIF('G12'!$A$21,A24)=0),"",SUMIFS('G12'!$V$9,'G12'!$A$3,A24)+SUMIFS('G12'!$V$18,'G12'!$A$12,A24)+SUMIFS('G12'!$V$27,'G12'!$A$21,A24))</f>
        <v/>
      </c>
      <c r="P24" s="13" t="str">
        <f>IF(AND(COUNTIF('G13'!$A$3,A24)=0,COUNTIF('G13'!$A$12,A24)=0,COUNTIF('G13'!$A$21,A24)=0),"",SUMIFS('G13'!$V$9,'G13'!$A$3,A24)+SUMIFS('G13'!$V$18,'G13'!$A$12,A24)+SUMIFS('G13'!$V$27,'G13'!$A$21,A24))</f>
        <v/>
      </c>
      <c r="Q24" s="13" t="str">
        <f>IF(AND(COUNTIF('G14'!$A$3,A24)=0,COUNTIF('G14'!$A$12,A24)=0,COUNTIF('G14'!$A$21,A24)=0),"",SUMIFS('G14'!$V$9,'G14'!$A$3,A24)+SUMIFS('G14'!$V$18,'G14'!$A$12,A24)+SUMIFS('G14'!$V$27,'G14'!$A$21,A24))</f>
        <v/>
      </c>
      <c r="R24" s="13" t="str">
        <f>IF(AND(COUNTIF('G15'!$A$3,A24)=0,COUNTIF('G15'!$A$12,A24)=0,COUNTIF('G15'!$A$21,A24)=0),"",SUMIFS('G15'!$V$9,'G15'!$A$3,A24)+SUMIFS('G15'!$V$18,'G15'!$A$12,A24)+SUMIFS('G15'!$V$27,'G15'!$A$21,A24))</f>
        <v/>
      </c>
      <c r="S24" s="13" t="str">
        <f>IF(AND(COUNTIF('G16'!$A$3,A24)=0,COUNTIF('G16'!$A$12,A24)=0,COUNTIF('G16'!$A$21,A24)=0),"",SUMIFS('G16'!$V$9,'G16'!$A$3,A24)+SUMIFS('G16'!$V$18,'G16'!$A$12,A24)+SUMIFS('G16'!$V$27,'G16'!$A$21,A24))</f>
        <v/>
      </c>
      <c r="T24" s="13" t="str">
        <f>IF(AND(COUNTIF('G17'!$A$3,A24)=0,COUNTIF('G17'!$A$12,A24)=0,COUNTIF('G17'!$A$21,A24)=0),"",SUMIFS('G17'!$V$9,'G17'!$A$3,A24)+SUMIFS('G17'!$V$18,'G17'!$A$12,A24)+SUMIFS('G17'!$V$27,'G17'!$A$21,A24))</f>
        <v/>
      </c>
      <c r="U24" s="83" t="str">
        <f>IFERROR(_xlfn.NORM.DIST(B24,AVERAGE(B21:B23,B25:B35),B37,TRUE),"")</f>
        <v/>
      </c>
      <c r="V24" s="87" t="str">
        <f t="shared" si="6"/>
        <v/>
      </c>
      <c r="W24" s="204"/>
      <c r="Y24" s="207"/>
      <c r="Z24" s="205"/>
    </row>
    <row r="25" spans="1:28" ht="15" customHeight="1" x14ac:dyDescent="0.25">
      <c r="A25" s="11" t="s">
        <v>223</v>
      </c>
      <c r="B25" s="84" t="str">
        <f t="shared" si="4"/>
        <v/>
      </c>
      <c r="C25" s="18" t="str">
        <f t="shared" si="5"/>
        <v/>
      </c>
      <c r="D25" s="12" t="str">
        <f>IF(AND(COUNTIF('G1'!$A$3,A25)=0,COUNTIF('G1'!$A$12,A25)=0,COUNTIF('G1'!$A$21,A25)=0),"",SUMIFS('G1'!$V$9,'G1'!$A$3,A25)+SUMIFS('G1'!$V$18,'G1'!$A$12,A25)+SUMIFS('G1'!$V$27,'G1'!$A$21,A25))</f>
        <v/>
      </c>
      <c r="E25" s="13" t="str">
        <f>IF(AND(COUNTIF('G2'!$A$3,A25)=0,COUNTIF('G2'!$A$12,A25)=0,COUNTIF('G2'!$A$21,A25)=0),"",SUMIFS('G2'!$V$9,'G2'!$A$3,A25)+SUMIFS('G2'!$V$18,'G2'!$A$12,A25)+SUMIFS('G2'!$V$27,'G2'!$A$21,A25))</f>
        <v/>
      </c>
      <c r="F25" s="13" t="str">
        <f>IF(AND(COUNTIF('G3'!$A$3,A25)=0,COUNTIF('G3'!$A$12,A25)=0,COUNTIF('G3'!$A$21,A25)=0),"",SUMIFS('G3'!$V$9,'G3'!$A$3,A25)+SUMIFS('G3'!$V$18,'G3'!$A$12,A25)+SUMIFS('G3'!$V$27,'G3'!$A$21,A25))</f>
        <v/>
      </c>
      <c r="G25" s="13" t="str">
        <f>IF(AND(COUNTIF('G4'!$A$3,A25)=0,COUNTIF('G4'!$A$12,A25)=0,COUNTIF('G4'!$A$21,A25)=0),"",SUMIFS('G4'!$V$9,'G4'!$A$3,A25)+SUMIFS('G4'!$V$18,'G4'!$A$12,A25)+SUMIFS('G4'!$V$27,'G4'!$A$21,A25))</f>
        <v/>
      </c>
      <c r="H25" s="13" t="str">
        <f>IF(AND(COUNTIF('G5'!$A$3,A25)=0,COUNTIF('G5'!$A$12,A25)=0,COUNTIF('G5'!$A$21,A25)=0),"",SUMIFS('G5'!$V$9,'G5'!$A$3,A25)+SUMIFS('G5'!$V$18,'G5'!$A$12,A25)+SUMIFS('G5'!$V$27,'G5'!$A$21,A25))</f>
        <v/>
      </c>
      <c r="I25" s="13" t="str">
        <f>IF(AND(COUNTIF('G6'!$A$3,A25)=0,COUNTIF('G6'!$A$12,A25)=0,COUNTIF('G6'!$A$21,A25)=0),"",SUMIFS('G6'!$V$9,'G6'!$A$3,A25)+SUMIFS('G6'!$V$18,'G6'!$A$12,A25)+SUMIFS('G6'!$V$27,'G6'!$A$21,A25))</f>
        <v/>
      </c>
      <c r="J25" s="13" t="str">
        <f>IF(AND(COUNTIF('G7'!$A$3,A25)=0,COUNTIF('G7'!$A$12,A25)=0,COUNTIF('G7'!$A$21,A25)=0),"",SUMIFS('G7'!$V$9,'G7'!$A$3,A25)+SUMIFS('G7'!$V$18,'G7'!$A$12,A25)+SUMIFS('G7'!$V$27,'G7'!$A$21,A25))</f>
        <v/>
      </c>
      <c r="K25" s="13" t="str">
        <f>IF(AND(COUNTIF('G8'!$A$3,A25)=0,COUNTIF('G8'!$A$12,A25)=0,COUNTIF('G8'!$A$21,A25)=0),"",SUMIFS('G8'!$V$9,'G8'!$A$3,A25)+SUMIFS('G8'!$V$18,'G8'!$A$12,A25)+SUMIFS('G8'!$V$27,'G8'!$A$21,A25))</f>
        <v/>
      </c>
      <c r="L25" s="13" t="str">
        <f>IF(AND(COUNTIF('G9'!$A$3,A25)=0,COUNTIF('G9'!$A$12,A25)=0,COUNTIF('G9'!$A$21,A25)=0),"",SUMIFS('G9'!$V$9,'G9'!$A$3,A25)+SUMIFS('G9'!$V$18,'G9'!$A$12,A25)+SUMIFS('G9'!$V$27,'G9'!$A$21,A25))</f>
        <v/>
      </c>
      <c r="M25" s="13" t="str">
        <f>IF(AND(COUNTIF('G10'!$A$3,A25)=0,COUNTIF('G10'!$A$12,A25)=0,COUNTIF('G10'!$A$21,A25)=0),"",SUMIFS('G10'!$V$9,'G10'!$A$3,A25)+SUMIFS('G10'!$V$18,'G10'!$A$12,A25)+SUMIFS('G10'!$V$27,'G10'!$A$21,A25))</f>
        <v/>
      </c>
      <c r="N25" s="13" t="str">
        <f>IF(AND(COUNTIF('G11'!$A$3,A25)=0,COUNTIF('G11'!$A$12,A25)=0,COUNTIF('G11'!$A$21,A25)=0),"",SUMIFS('G11'!$V$9,'G11'!$A$3,A25)+SUMIFS('G11'!$V$18,'G11'!$A$12,A25)+SUMIFS('G11'!$V$27,'G11'!$A$21,A25))</f>
        <v/>
      </c>
      <c r="O25" s="13" t="str">
        <f>IF(AND(COUNTIF('G12'!$A$3,A25)=0,COUNTIF('G12'!$A$12,A25)=0,COUNTIF('G12'!$A$21,A25)=0),"",SUMIFS('G12'!$V$9,'G12'!$A$3,A25)+SUMIFS('G12'!$V$18,'G12'!$A$12,A25)+SUMIFS('G12'!$V$27,'G12'!$A$21,A25))</f>
        <v/>
      </c>
      <c r="P25" s="13" t="str">
        <f>IF(AND(COUNTIF('G13'!$A$3,A25)=0,COUNTIF('G13'!$A$12,A25)=0,COUNTIF('G13'!$A$21,A25)=0),"",SUMIFS('G13'!$V$9,'G13'!$A$3,A25)+SUMIFS('G13'!$V$18,'G13'!$A$12,A25)+SUMIFS('G13'!$V$27,'G13'!$A$21,A25))</f>
        <v/>
      </c>
      <c r="Q25" s="13" t="str">
        <f>IF(AND(COUNTIF('G14'!$A$3,A25)=0,COUNTIF('G14'!$A$12,A25)=0,COUNTIF('G14'!$A$21,A25)=0),"",SUMIFS('G14'!$V$9,'G14'!$A$3,A25)+SUMIFS('G14'!$V$18,'G14'!$A$12,A25)+SUMIFS('G14'!$V$27,'G14'!$A$21,A25))</f>
        <v/>
      </c>
      <c r="R25" s="13" t="str">
        <f>IF(AND(COUNTIF('G15'!$A$3,A25)=0,COUNTIF('G15'!$A$12,A25)=0,COUNTIF('G15'!$A$21,A25)=0),"",SUMIFS('G15'!$V$9,'G15'!$A$3,A25)+SUMIFS('G15'!$V$18,'G15'!$A$12,A25)+SUMIFS('G15'!$V$27,'G15'!$A$21,A25))</f>
        <v/>
      </c>
      <c r="S25" s="13" t="str">
        <f>IF(AND(COUNTIF('G16'!$A$3,A25)=0,COUNTIF('G16'!$A$12,A25)=0,COUNTIF('G16'!$A$21,A25)=0),"",SUMIFS('G16'!$V$9,'G16'!$A$3,A25)+SUMIFS('G16'!$V$18,'G16'!$A$12,A25)+SUMIFS('G16'!$V$27,'G16'!$A$21,A25))</f>
        <v/>
      </c>
      <c r="T25" s="13" t="str">
        <f>IF(AND(COUNTIF('G17'!$A$3,A25)=0,COUNTIF('G17'!$A$12,A25)=0,COUNTIF('G17'!$A$21,A25)=0),"",SUMIFS('G17'!$V$9,'G17'!$A$3,A25)+SUMIFS('G17'!$V$18,'G17'!$A$12,A25)+SUMIFS('G17'!$V$27,'G17'!$A$21,A25))</f>
        <v/>
      </c>
      <c r="U25" s="83" t="str">
        <f>IFERROR(_xlfn.NORM.DIST(B25,AVERAGE(B21:B24,B26:B35),B37,TRUE),"")</f>
        <v/>
      </c>
      <c r="V25" s="87" t="str">
        <f t="shared" si="6"/>
        <v/>
      </c>
      <c r="W25" s="204"/>
      <c r="Y25" s="207"/>
      <c r="Z25" s="205"/>
    </row>
    <row r="26" spans="1:28" ht="15" customHeight="1" x14ac:dyDescent="0.25">
      <c r="A26" s="11" t="s">
        <v>224</v>
      </c>
      <c r="B26" s="84" t="str">
        <f t="shared" si="4"/>
        <v/>
      </c>
      <c r="C26" s="18" t="str">
        <f t="shared" si="5"/>
        <v/>
      </c>
      <c r="D26" s="12" t="str">
        <f>IF(AND(COUNTIF('G1'!$A$3,A26)=0,COUNTIF('G1'!$A$12,A26)=0,COUNTIF('G1'!$A$21,A26)=0),"",SUMIFS('G1'!$V$9,'G1'!$A$3,A26)+SUMIFS('G1'!$V$18,'G1'!$A$12,A26)+SUMIFS('G1'!$V$27,'G1'!$A$21,A26))</f>
        <v/>
      </c>
      <c r="E26" s="13" t="str">
        <f>IF(AND(COUNTIF('G2'!$A$3,A26)=0,COUNTIF('G2'!$A$12,A26)=0,COUNTIF('G2'!$A$21,A26)=0),"",SUMIFS('G2'!$V$9,'G2'!$A$3,A26)+SUMIFS('G2'!$V$18,'G2'!$A$12,A26)+SUMIFS('G2'!$V$27,'G2'!$A$21,A26))</f>
        <v/>
      </c>
      <c r="F26" s="13" t="str">
        <f>IF(AND(COUNTIF('G3'!$A$3,A26)=0,COUNTIF('G3'!$A$12,A26)=0,COUNTIF('G3'!$A$21,A26)=0),"",SUMIFS('G3'!$V$9,'G3'!$A$3,A26)+SUMIFS('G3'!$V$18,'G3'!$A$12,A26)+SUMIFS('G3'!$V$27,'G3'!$A$21,A26))</f>
        <v/>
      </c>
      <c r="G26" s="13" t="str">
        <f>IF(AND(COUNTIF('G4'!$A$3,A26)=0,COUNTIF('G4'!$A$12,A26)=0,COUNTIF('G4'!$A$21,A26)=0),"",SUMIFS('G4'!$V$9,'G4'!$A$3,A26)+SUMIFS('G4'!$V$18,'G4'!$A$12,A26)+SUMIFS('G4'!$V$27,'G4'!$A$21,A26))</f>
        <v/>
      </c>
      <c r="H26" s="13" t="str">
        <f>IF(AND(COUNTIF('G5'!$A$3,A26)=0,COUNTIF('G5'!$A$12,A26)=0,COUNTIF('G5'!$A$21,A26)=0),"",SUMIFS('G5'!$V$9,'G5'!$A$3,A26)+SUMIFS('G5'!$V$18,'G5'!$A$12,A26)+SUMIFS('G5'!$V$27,'G5'!$A$21,A26))</f>
        <v/>
      </c>
      <c r="I26" s="13" t="str">
        <f>IF(AND(COUNTIF('G6'!$A$3,A26)=0,COUNTIF('G6'!$A$12,A26)=0,COUNTIF('G6'!$A$21,A26)=0),"",SUMIFS('G6'!$V$9,'G6'!$A$3,A26)+SUMIFS('G6'!$V$18,'G6'!$A$12,A26)+SUMIFS('G6'!$V$27,'G6'!$A$21,A26))</f>
        <v/>
      </c>
      <c r="J26" s="13" t="str">
        <f>IF(AND(COUNTIF('G7'!$A$3,A26)=0,COUNTIF('G7'!$A$12,A26)=0,COUNTIF('G7'!$A$21,A26)=0),"",SUMIFS('G7'!$V$9,'G7'!$A$3,A26)+SUMIFS('G7'!$V$18,'G7'!$A$12,A26)+SUMIFS('G7'!$V$27,'G7'!$A$21,A26))</f>
        <v/>
      </c>
      <c r="K26" s="13" t="str">
        <f>IF(AND(COUNTIF('G8'!$A$3,A26)=0,COUNTIF('G8'!$A$12,A26)=0,COUNTIF('G8'!$A$21,A26)=0),"",SUMIFS('G8'!$V$9,'G8'!$A$3,A26)+SUMIFS('G8'!$V$18,'G8'!$A$12,A26)+SUMIFS('G8'!$V$27,'G8'!$A$21,A26))</f>
        <v/>
      </c>
      <c r="L26" s="13" t="str">
        <f>IF(AND(COUNTIF('G9'!$A$3,A26)=0,COUNTIF('G9'!$A$12,A26)=0,COUNTIF('G9'!$A$21,A26)=0),"",SUMIFS('G9'!$V$9,'G9'!$A$3,A26)+SUMIFS('G9'!$V$18,'G9'!$A$12,A26)+SUMIFS('G9'!$V$27,'G9'!$A$21,A26))</f>
        <v/>
      </c>
      <c r="M26" s="13" t="str">
        <f>IF(AND(COUNTIF('G10'!$A$3,A26)=0,COUNTIF('G10'!$A$12,A26)=0,COUNTIF('G10'!$A$21,A26)=0),"",SUMIFS('G10'!$V$9,'G10'!$A$3,A26)+SUMIFS('G10'!$V$18,'G10'!$A$12,A26)+SUMIFS('G10'!$V$27,'G10'!$A$21,A26))</f>
        <v/>
      </c>
      <c r="N26" s="13" t="str">
        <f>IF(AND(COUNTIF('G11'!$A$3,A26)=0,COUNTIF('G11'!$A$12,A26)=0,COUNTIF('G11'!$A$21,A26)=0),"",SUMIFS('G11'!$V$9,'G11'!$A$3,A26)+SUMIFS('G11'!$V$18,'G11'!$A$12,A26)+SUMIFS('G11'!$V$27,'G11'!$A$21,A26))</f>
        <v/>
      </c>
      <c r="O26" s="13" t="str">
        <f>IF(AND(COUNTIF('G12'!$A$3,A26)=0,COUNTIF('G12'!$A$12,A26)=0,COUNTIF('G12'!$A$21,A26)=0),"",SUMIFS('G12'!$V$9,'G12'!$A$3,A26)+SUMIFS('G12'!$V$18,'G12'!$A$12,A26)+SUMIFS('G12'!$V$27,'G12'!$A$21,A26))</f>
        <v/>
      </c>
      <c r="P26" s="13" t="str">
        <f>IF(AND(COUNTIF('G13'!$A$3,A26)=0,COUNTIF('G13'!$A$12,A26)=0,COUNTIF('G13'!$A$21,A26)=0),"",SUMIFS('G13'!$V$9,'G13'!$A$3,A26)+SUMIFS('G13'!$V$18,'G13'!$A$12,A26)+SUMIFS('G13'!$V$27,'G13'!$A$21,A26))</f>
        <v/>
      </c>
      <c r="Q26" s="13" t="str">
        <f>IF(AND(COUNTIF('G14'!$A$3,A26)=0,COUNTIF('G14'!$A$12,A26)=0,COUNTIF('G14'!$A$21,A26)=0),"",SUMIFS('G14'!$V$9,'G14'!$A$3,A26)+SUMIFS('G14'!$V$18,'G14'!$A$12,A26)+SUMIFS('G14'!$V$27,'G14'!$A$21,A26))</f>
        <v/>
      </c>
      <c r="R26" s="13" t="str">
        <f>IF(AND(COUNTIF('G15'!$A$3,A26)=0,COUNTIF('G15'!$A$12,A26)=0,COUNTIF('G15'!$A$21,A26)=0),"",SUMIFS('G15'!$V$9,'G15'!$A$3,A26)+SUMIFS('G15'!$V$18,'G15'!$A$12,A26)+SUMIFS('G15'!$V$27,'G15'!$A$21,A26))</f>
        <v/>
      </c>
      <c r="S26" s="13" t="str">
        <f>IF(AND(COUNTIF('G16'!$A$3,A26)=0,COUNTIF('G16'!$A$12,A26)=0,COUNTIF('G16'!$A$21,A26)=0),"",SUMIFS('G16'!$V$9,'G16'!$A$3,A26)+SUMIFS('G16'!$V$18,'G16'!$A$12,A26)+SUMIFS('G16'!$V$27,'G16'!$A$21,A26))</f>
        <v/>
      </c>
      <c r="T26" s="13" t="str">
        <f>IF(AND(COUNTIF('G17'!$A$3,A26)=0,COUNTIF('G17'!$A$12,A26)=0,COUNTIF('G17'!$A$21,A26)=0),"",SUMIFS('G17'!$V$9,'G17'!$A$3,A26)+SUMIFS('G17'!$V$18,'G17'!$A$12,A26)+SUMIFS('G17'!$V$27,'G17'!$A$21,A26))</f>
        <v/>
      </c>
      <c r="U26" s="83" t="str">
        <f>IFERROR(_xlfn.NORM.DIST(B26,AVERAGE(B21:B25,B27:B35),B37,TRUE),"")</f>
        <v/>
      </c>
      <c r="V26" s="87" t="str">
        <f t="shared" si="6"/>
        <v/>
      </c>
      <c r="W26" s="204"/>
      <c r="Y26" s="207"/>
      <c r="Z26" s="205"/>
    </row>
    <row r="27" spans="1:28" ht="15" customHeight="1" x14ac:dyDescent="0.25">
      <c r="A27" s="11" t="s">
        <v>225</v>
      </c>
      <c r="B27" s="84" t="str">
        <f t="shared" si="4"/>
        <v/>
      </c>
      <c r="C27" s="18" t="str">
        <f t="shared" si="5"/>
        <v/>
      </c>
      <c r="D27" s="12" t="str">
        <f>IF(AND(COUNTIF('G1'!$A$3,A27)=0,COUNTIF('G1'!$A$12,A27)=0,COUNTIF('G1'!$A$21,A27)=0),"",SUMIFS('G1'!$V$9,'G1'!$A$3,A27)+SUMIFS('G1'!$V$18,'G1'!$A$12,A27)+SUMIFS('G1'!$V$27,'G1'!$A$21,A27))</f>
        <v/>
      </c>
      <c r="E27" s="13" t="str">
        <f>IF(AND(COUNTIF('G2'!$A$3,A27)=0,COUNTIF('G2'!$A$12,A27)=0,COUNTIF('G2'!$A$21,A27)=0),"",SUMIFS('G2'!$V$9,'G2'!$A$3,A27)+SUMIFS('G2'!$V$18,'G2'!$A$12,A27)+SUMIFS('G2'!$V$27,'G2'!$A$21,A27))</f>
        <v/>
      </c>
      <c r="F27" s="13" t="str">
        <f>IF(AND(COUNTIF('G3'!$A$3,A27)=0,COUNTIF('G3'!$A$12,A27)=0,COUNTIF('G3'!$A$21,A27)=0),"",SUMIFS('G3'!$V$9,'G3'!$A$3,A27)+SUMIFS('G3'!$V$18,'G3'!$A$12,A27)+SUMIFS('G3'!$V$27,'G3'!$A$21,A27))</f>
        <v/>
      </c>
      <c r="G27" s="13" t="str">
        <f>IF(AND(COUNTIF('G4'!$A$3,A27)=0,COUNTIF('G4'!$A$12,A27)=0,COUNTIF('G4'!$A$21,A27)=0),"",SUMIFS('G4'!$V$9,'G4'!$A$3,A27)+SUMIFS('G4'!$V$18,'G4'!$A$12,A27)+SUMIFS('G4'!$V$27,'G4'!$A$21,A27))</f>
        <v/>
      </c>
      <c r="H27" s="13" t="str">
        <f>IF(AND(COUNTIF('G5'!$A$3,A27)=0,COUNTIF('G5'!$A$12,A27)=0,COUNTIF('G5'!$A$21,A27)=0),"",SUMIFS('G5'!$V$9,'G5'!$A$3,A27)+SUMIFS('G5'!$V$18,'G5'!$A$12,A27)+SUMIFS('G5'!$V$27,'G5'!$A$21,A27))</f>
        <v/>
      </c>
      <c r="I27" s="13" t="str">
        <f>IF(AND(COUNTIF('G6'!$A$3,A27)=0,COUNTIF('G6'!$A$12,A27)=0,COUNTIF('G6'!$A$21,A27)=0),"",SUMIFS('G6'!$V$9,'G6'!$A$3,A27)+SUMIFS('G6'!$V$18,'G6'!$A$12,A27)+SUMIFS('G6'!$V$27,'G6'!$A$21,A27))</f>
        <v/>
      </c>
      <c r="J27" s="13" t="str">
        <f>IF(AND(COUNTIF('G7'!$A$3,A27)=0,COUNTIF('G7'!$A$12,A27)=0,COUNTIF('G7'!$A$21,A27)=0),"",SUMIFS('G7'!$V$9,'G7'!$A$3,A27)+SUMIFS('G7'!$V$18,'G7'!$A$12,A27)+SUMIFS('G7'!$V$27,'G7'!$A$21,A27))</f>
        <v/>
      </c>
      <c r="K27" s="13" t="str">
        <f>IF(AND(COUNTIF('G8'!$A$3,A27)=0,COUNTIF('G8'!$A$12,A27)=0,COUNTIF('G8'!$A$21,A27)=0),"",SUMIFS('G8'!$V$9,'G8'!$A$3,A27)+SUMIFS('G8'!$V$18,'G8'!$A$12,A27)+SUMIFS('G8'!$V$27,'G8'!$A$21,A27))</f>
        <v/>
      </c>
      <c r="L27" s="13" t="str">
        <f>IF(AND(COUNTIF('G9'!$A$3,A27)=0,COUNTIF('G9'!$A$12,A27)=0,COUNTIF('G9'!$A$21,A27)=0),"",SUMIFS('G9'!$V$9,'G9'!$A$3,A27)+SUMIFS('G9'!$V$18,'G9'!$A$12,A27)+SUMIFS('G9'!$V$27,'G9'!$A$21,A27))</f>
        <v/>
      </c>
      <c r="M27" s="13" t="str">
        <f>IF(AND(COUNTIF('G10'!$A$3,A27)=0,COUNTIF('G10'!$A$12,A27)=0,COUNTIF('G10'!$A$21,A27)=0),"",SUMIFS('G10'!$V$9,'G10'!$A$3,A27)+SUMIFS('G10'!$V$18,'G10'!$A$12,A27)+SUMIFS('G10'!$V$27,'G10'!$A$21,A27))</f>
        <v/>
      </c>
      <c r="N27" s="13" t="str">
        <f>IF(AND(COUNTIF('G11'!$A$3,A27)=0,COUNTIF('G11'!$A$12,A27)=0,COUNTIF('G11'!$A$21,A27)=0),"",SUMIFS('G11'!$V$9,'G11'!$A$3,A27)+SUMIFS('G11'!$V$18,'G11'!$A$12,A27)+SUMIFS('G11'!$V$27,'G11'!$A$21,A27))</f>
        <v/>
      </c>
      <c r="O27" s="13" t="str">
        <f>IF(AND(COUNTIF('G12'!$A$3,A27)=0,COUNTIF('G12'!$A$12,A27)=0,COUNTIF('G12'!$A$21,A27)=0),"",SUMIFS('G12'!$V$9,'G12'!$A$3,A27)+SUMIFS('G12'!$V$18,'G12'!$A$12,A27)+SUMIFS('G12'!$V$27,'G12'!$A$21,A27))</f>
        <v/>
      </c>
      <c r="P27" s="13" t="str">
        <f>IF(AND(COUNTIF('G13'!$A$3,A27)=0,COUNTIF('G13'!$A$12,A27)=0,COUNTIF('G13'!$A$21,A27)=0),"",SUMIFS('G13'!$V$9,'G13'!$A$3,A27)+SUMIFS('G13'!$V$18,'G13'!$A$12,A27)+SUMIFS('G13'!$V$27,'G13'!$A$21,A27))</f>
        <v/>
      </c>
      <c r="Q27" s="13" t="str">
        <f>IF(AND(COUNTIF('G14'!$A$3,A27)=0,COUNTIF('G14'!$A$12,A27)=0,COUNTIF('G14'!$A$21,A27)=0),"",SUMIFS('G14'!$V$9,'G14'!$A$3,A27)+SUMIFS('G14'!$V$18,'G14'!$A$12,A27)+SUMIFS('G14'!$V$27,'G14'!$A$21,A27))</f>
        <v/>
      </c>
      <c r="R27" s="13" t="str">
        <f>IF(AND(COUNTIF('G15'!$A$3,A27)=0,COUNTIF('G15'!$A$12,A27)=0,COUNTIF('G15'!$A$21,A27)=0),"",SUMIFS('G15'!$V$9,'G15'!$A$3,A27)+SUMIFS('G15'!$V$18,'G15'!$A$12,A27)+SUMIFS('G15'!$V$27,'G15'!$A$21,A27))</f>
        <v/>
      </c>
      <c r="S27" s="13" t="str">
        <f>IF(AND(COUNTIF('G16'!$A$3,A27)=0,COUNTIF('G16'!$A$12,A27)=0,COUNTIF('G16'!$A$21,A27)=0),"",SUMIFS('G16'!$V$9,'G16'!$A$3,A27)+SUMIFS('G16'!$V$18,'G16'!$A$12,A27)+SUMIFS('G16'!$V$27,'G16'!$A$21,A27))</f>
        <v/>
      </c>
      <c r="T27" s="13" t="str">
        <f>IF(AND(COUNTIF('G17'!$A$3,A27)=0,COUNTIF('G17'!$A$12,A27)=0,COUNTIF('G17'!$A$21,A27)=0),"",SUMIFS('G17'!$V$9,'G17'!$A$3,A27)+SUMIFS('G17'!$V$18,'G17'!$A$12,A27)+SUMIFS('G17'!$V$27,'G17'!$A$21,A27))</f>
        <v/>
      </c>
      <c r="U27" s="83" t="str">
        <f>IFERROR(_xlfn.NORM.DIST(B27,AVERAGE(B21:B26,B28:B35),B37,TRUE),"")</f>
        <v/>
      </c>
      <c r="V27" s="87" t="str">
        <f t="shared" si="6"/>
        <v/>
      </c>
      <c r="W27" s="204"/>
      <c r="Y27" s="207"/>
      <c r="Z27" s="205"/>
    </row>
    <row r="28" spans="1:28" ht="15" customHeight="1" x14ac:dyDescent="0.25">
      <c r="A28" s="11" t="s">
        <v>226</v>
      </c>
      <c r="B28" s="84" t="str">
        <f t="shared" si="4"/>
        <v/>
      </c>
      <c r="C28" s="18" t="str">
        <f t="shared" si="5"/>
        <v/>
      </c>
      <c r="D28" s="12" t="str">
        <f>IF(AND(COUNTIF('G1'!$A$3,A28)=0,COUNTIF('G1'!$A$12,A28)=0,COUNTIF('G1'!$A$21,A28)=0),"",SUMIFS('G1'!$V$9,'G1'!$A$3,A28)+SUMIFS('G1'!$V$18,'G1'!$A$12,A28)+SUMIFS('G1'!$V$27,'G1'!$A$21,A28))</f>
        <v/>
      </c>
      <c r="E28" s="13" t="str">
        <f>IF(AND(COUNTIF('G2'!$A$3,A28)=0,COUNTIF('G2'!$A$12,A28)=0,COUNTIF('G2'!$A$21,A28)=0),"",SUMIFS('G2'!$V$9,'G2'!$A$3,A28)+SUMIFS('G2'!$V$18,'G2'!$A$12,A28)+SUMIFS('G2'!$V$27,'G2'!$A$21,A28))</f>
        <v/>
      </c>
      <c r="F28" s="13" t="str">
        <f>IF(AND(COUNTIF('G3'!$A$3,A28)=0,COUNTIF('G3'!$A$12,A28)=0,COUNTIF('G3'!$A$21,A28)=0),"",SUMIFS('G3'!$V$9,'G3'!$A$3,A28)+SUMIFS('G3'!$V$18,'G3'!$A$12,A28)+SUMIFS('G3'!$V$27,'G3'!$A$21,A28))</f>
        <v/>
      </c>
      <c r="G28" s="13" t="str">
        <f>IF(AND(COUNTIF('G4'!$A$3,A28)=0,COUNTIF('G4'!$A$12,A28)=0,COUNTIF('G4'!$A$21,A28)=0),"",SUMIFS('G4'!$V$9,'G4'!$A$3,A28)+SUMIFS('G4'!$V$18,'G4'!$A$12,A28)+SUMIFS('G4'!$V$27,'G4'!$A$21,A28))</f>
        <v/>
      </c>
      <c r="H28" s="13" t="str">
        <f>IF(AND(COUNTIF('G5'!$A$3,A28)=0,COUNTIF('G5'!$A$12,A28)=0,COUNTIF('G5'!$A$21,A28)=0),"",SUMIFS('G5'!$V$9,'G5'!$A$3,A28)+SUMIFS('G5'!$V$18,'G5'!$A$12,A28)+SUMIFS('G5'!$V$27,'G5'!$A$21,A28))</f>
        <v/>
      </c>
      <c r="I28" s="13" t="str">
        <f>IF(AND(COUNTIF('G6'!$A$3,A28)=0,COUNTIF('G6'!$A$12,A28)=0,COUNTIF('G6'!$A$21,A28)=0),"",SUMIFS('G6'!$V$9,'G6'!$A$3,A28)+SUMIFS('G6'!$V$18,'G6'!$A$12,A28)+SUMIFS('G6'!$V$27,'G6'!$A$21,A28))</f>
        <v/>
      </c>
      <c r="J28" s="13" t="str">
        <f>IF(AND(COUNTIF('G7'!$A$3,A28)=0,COUNTIF('G7'!$A$12,A28)=0,COUNTIF('G7'!$A$21,A28)=0),"",SUMIFS('G7'!$V$9,'G7'!$A$3,A28)+SUMIFS('G7'!$V$18,'G7'!$A$12,A28)+SUMIFS('G7'!$V$27,'G7'!$A$21,A28))</f>
        <v/>
      </c>
      <c r="K28" s="13" t="str">
        <f>IF(AND(COUNTIF('G8'!$A$3,A28)=0,COUNTIF('G8'!$A$12,A28)=0,COUNTIF('G8'!$A$21,A28)=0),"",SUMIFS('G8'!$V$9,'G8'!$A$3,A28)+SUMIFS('G8'!$V$18,'G8'!$A$12,A28)+SUMIFS('G8'!$V$27,'G8'!$A$21,A28))</f>
        <v/>
      </c>
      <c r="L28" s="13" t="str">
        <f>IF(AND(COUNTIF('G9'!$A$3,A28)=0,COUNTIF('G9'!$A$12,A28)=0,COUNTIF('G9'!$A$21,A28)=0),"",SUMIFS('G9'!$V$9,'G9'!$A$3,A28)+SUMIFS('G9'!$V$18,'G9'!$A$12,A28)+SUMIFS('G9'!$V$27,'G9'!$A$21,A28))</f>
        <v/>
      </c>
      <c r="M28" s="13" t="str">
        <f>IF(AND(COUNTIF('G10'!$A$3,A28)=0,COUNTIF('G10'!$A$12,A28)=0,COUNTIF('G10'!$A$21,A28)=0),"",SUMIFS('G10'!$V$9,'G10'!$A$3,A28)+SUMIFS('G10'!$V$18,'G10'!$A$12,A28)+SUMIFS('G10'!$V$27,'G10'!$A$21,A28))</f>
        <v/>
      </c>
      <c r="N28" s="13" t="str">
        <f>IF(AND(COUNTIF('G11'!$A$3,A28)=0,COUNTIF('G11'!$A$12,A28)=0,COUNTIF('G11'!$A$21,A28)=0),"",SUMIFS('G11'!$V$9,'G11'!$A$3,A28)+SUMIFS('G11'!$V$18,'G11'!$A$12,A28)+SUMIFS('G11'!$V$27,'G11'!$A$21,A28))</f>
        <v/>
      </c>
      <c r="O28" s="13" t="str">
        <f>IF(AND(COUNTIF('G12'!$A$3,A28)=0,COUNTIF('G12'!$A$12,A28)=0,COUNTIF('G12'!$A$21,A28)=0),"",SUMIFS('G12'!$V$9,'G12'!$A$3,A28)+SUMIFS('G12'!$V$18,'G12'!$A$12,A28)+SUMIFS('G12'!$V$27,'G12'!$A$21,A28))</f>
        <v/>
      </c>
      <c r="P28" s="13" t="str">
        <f>IF(AND(COUNTIF('G13'!$A$3,A28)=0,COUNTIF('G13'!$A$12,A28)=0,COUNTIF('G13'!$A$21,A28)=0),"",SUMIFS('G13'!$V$9,'G13'!$A$3,A28)+SUMIFS('G13'!$V$18,'G13'!$A$12,A28)+SUMIFS('G13'!$V$27,'G13'!$A$21,A28))</f>
        <v/>
      </c>
      <c r="Q28" s="13" t="str">
        <f>IF(AND(COUNTIF('G14'!$A$3,A28)=0,COUNTIF('G14'!$A$12,A28)=0,COUNTIF('G14'!$A$21,A28)=0),"",SUMIFS('G14'!$V$9,'G14'!$A$3,A28)+SUMIFS('G14'!$V$18,'G14'!$A$12,A28)+SUMIFS('G14'!$V$27,'G14'!$A$21,A28))</f>
        <v/>
      </c>
      <c r="R28" s="13" t="str">
        <f>IF(AND(COUNTIF('G15'!$A$3,A28)=0,COUNTIF('G15'!$A$12,A28)=0,COUNTIF('G15'!$A$21,A28)=0),"",SUMIFS('G15'!$V$9,'G15'!$A$3,A28)+SUMIFS('G15'!$V$18,'G15'!$A$12,A28)+SUMIFS('G15'!$V$27,'G15'!$A$21,A28))</f>
        <v/>
      </c>
      <c r="S28" s="13" t="str">
        <f>IF(AND(COUNTIF('G16'!$A$3,A28)=0,COUNTIF('G16'!$A$12,A28)=0,COUNTIF('G16'!$A$21,A28)=0),"",SUMIFS('G16'!$V$9,'G16'!$A$3,A28)+SUMIFS('G16'!$V$18,'G16'!$A$12,A28)+SUMIFS('G16'!$V$27,'G16'!$A$21,A28))</f>
        <v/>
      </c>
      <c r="T28" s="13" t="str">
        <f>IF(AND(COUNTIF('G17'!$A$3,A28)=0,COUNTIF('G17'!$A$12,A28)=0,COUNTIF('G17'!$A$21,A28)=0),"",SUMIFS('G17'!$V$9,'G17'!$A$3,A28)+SUMIFS('G17'!$V$18,'G17'!$A$12,A28)+SUMIFS('G17'!$V$27,'G17'!$A$21,A28))</f>
        <v/>
      </c>
      <c r="U28" s="83" t="str">
        <f>IFERROR(_xlfn.NORM.DIST(B28,AVERAGE(B21:B27,B29:B35),B37,TRUE),"")</f>
        <v/>
      </c>
      <c r="V28" s="87" t="str">
        <f t="shared" si="6"/>
        <v/>
      </c>
      <c r="W28" s="204"/>
      <c r="Y28" s="207"/>
      <c r="Z28" s="205"/>
    </row>
    <row r="29" spans="1:28" ht="15" customHeight="1" x14ac:dyDescent="0.25">
      <c r="A29" s="11" t="s">
        <v>49</v>
      </c>
      <c r="B29" s="84" t="str">
        <f t="shared" si="4"/>
        <v/>
      </c>
      <c r="C29" s="18" t="str">
        <f t="shared" si="5"/>
        <v/>
      </c>
      <c r="D29" s="12" t="str">
        <f>IF(AND(COUNTIF('G1'!$A$3,A29)=0,COUNTIF('G1'!$A$12,A29)=0,COUNTIF('G1'!$A$21,A29)=0),"",SUMIFS('G1'!$V$9,'G1'!$A$3,A29)+SUMIFS('G1'!$V$18,'G1'!$A$12,A29)+SUMIFS('G1'!$V$27,'G1'!$A$21,A29))</f>
        <v/>
      </c>
      <c r="E29" s="13" t="str">
        <f>IF(AND(COUNTIF('G2'!$A$3,A29)=0,COUNTIF('G2'!$A$12,A29)=0,COUNTIF('G2'!$A$21,A29)=0),"",SUMIFS('G2'!$V$9,'G2'!$A$3,A29)+SUMIFS('G2'!$V$18,'G2'!$A$12,A29)+SUMIFS('G2'!$V$27,'G2'!$A$21,A29))</f>
        <v/>
      </c>
      <c r="F29" s="13" t="str">
        <f>IF(AND(COUNTIF('G3'!$A$3,A29)=0,COUNTIF('G3'!$A$12,A29)=0,COUNTIF('G3'!$A$21,A29)=0),"",SUMIFS('G3'!$V$9,'G3'!$A$3,A29)+SUMIFS('G3'!$V$18,'G3'!$A$12,A29)+SUMIFS('G3'!$V$27,'G3'!$A$21,A29))</f>
        <v/>
      </c>
      <c r="G29" s="13" t="str">
        <f>IF(AND(COUNTIF('G4'!$A$3,A29)=0,COUNTIF('G4'!$A$12,A29)=0,COUNTIF('G4'!$A$21,A29)=0),"",SUMIFS('G4'!$V$9,'G4'!$A$3,A29)+SUMIFS('G4'!$V$18,'G4'!$A$12,A29)+SUMIFS('G4'!$V$27,'G4'!$A$21,A29))</f>
        <v/>
      </c>
      <c r="H29" s="13" t="str">
        <f>IF(AND(COUNTIF('G5'!$A$3,A29)=0,COUNTIF('G5'!$A$12,A29)=0,COUNTIF('G5'!$A$21,A29)=0),"",SUMIFS('G5'!$V$9,'G5'!$A$3,A29)+SUMIFS('G5'!$V$18,'G5'!$A$12,A29)+SUMIFS('G5'!$V$27,'G5'!$A$21,A29))</f>
        <v/>
      </c>
      <c r="I29" s="13" t="str">
        <f>IF(AND(COUNTIF('G6'!$A$3,A29)=0,COUNTIF('G6'!$A$12,A29)=0,COUNTIF('G6'!$A$21,A29)=0),"",SUMIFS('G6'!$V$9,'G6'!$A$3,A29)+SUMIFS('G6'!$V$18,'G6'!$A$12,A29)+SUMIFS('G6'!$V$27,'G6'!$A$21,A29))</f>
        <v/>
      </c>
      <c r="J29" s="13" t="str">
        <f>IF(AND(COUNTIF('G7'!$A$3,A29)=0,COUNTIF('G7'!$A$12,A29)=0,COUNTIF('G7'!$A$21,A29)=0),"",SUMIFS('G7'!$V$9,'G7'!$A$3,A29)+SUMIFS('G7'!$V$18,'G7'!$A$12,A29)+SUMIFS('G7'!$V$27,'G7'!$A$21,A29))</f>
        <v/>
      </c>
      <c r="K29" s="13" t="str">
        <f>IF(AND(COUNTIF('G8'!$A$3,A29)=0,COUNTIF('G8'!$A$12,A29)=0,COUNTIF('G8'!$A$21,A29)=0),"",SUMIFS('G8'!$V$9,'G8'!$A$3,A29)+SUMIFS('G8'!$V$18,'G8'!$A$12,A29)+SUMIFS('G8'!$V$27,'G8'!$A$21,A29))</f>
        <v/>
      </c>
      <c r="L29" s="13" t="str">
        <f>IF(AND(COUNTIF('G9'!$A$3,A29)=0,COUNTIF('G9'!$A$12,A29)=0,COUNTIF('G9'!$A$21,A29)=0),"",SUMIFS('G9'!$V$9,'G9'!$A$3,A29)+SUMIFS('G9'!$V$18,'G9'!$A$12,A29)+SUMIFS('G9'!$V$27,'G9'!$A$21,A29))</f>
        <v/>
      </c>
      <c r="M29" s="13" t="str">
        <f>IF(AND(COUNTIF('G10'!$A$3,A29)=0,COUNTIF('G10'!$A$12,A29)=0,COUNTIF('G10'!$A$21,A29)=0),"",SUMIFS('G10'!$V$9,'G10'!$A$3,A29)+SUMIFS('G10'!$V$18,'G10'!$A$12,A29)+SUMIFS('G10'!$V$27,'G10'!$A$21,A29))</f>
        <v/>
      </c>
      <c r="N29" s="13" t="str">
        <f>IF(AND(COUNTIF('G11'!$A$3,A29)=0,COUNTIF('G11'!$A$12,A29)=0,COUNTIF('G11'!$A$21,A29)=0),"",SUMIFS('G11'!$V$9,'G11'!$A$3,A29)+SUMIFS('G11'!$V$18,'G11'!$A$12,A29)+SUMIFS('G11'!$V$27,'G11'!$A$21,A29))</f>
        <v/>
      </c>
      <c r="O29" s="13" t="str">
        <f>IF(AND(COUNTIF('G12'!$A$3,A29)=0,COUNTIF('G12'!$A$12,A29)=0,COUNTIF('G12'!$A$21,A29)=0),"",SUMIFS('G12'!$V$9,'G12'!$A$3,A29)+SUMIFS('G12'!$V$18,'G12'!$A$12,A29)+SUMIFS('G12'!$V$27,'G12'!$A$21,A29))</f>
        <v/>
      </c>
      <c r="P29" s="13" t="str">
        <f>IF(AND(COUNTIF('G13'!$A$3,A29)=0,COUNTIF('G13'!$A$12,A29)=0,COUNTIF('G13'!$A$21,A29)=0),"",SUMIFS('G13'!$V$9,'G13'!$A$3,A29)+SUMIFS('G13'!$V$18,'G13'!$A$12,A29)+SUMIFS('G13'!$V$27,'G13'!$A$21,A29))</f>
        <v/>
      </c>
      <c r="Q29" s="13" t="str">
        <f>IF(AND(COUNTIF('G14'!$A$3,A29)=0,COUNTIF('G14'!$A$12,A29)=0,COUNTIF('G14'!$A$21,A29)=0),"",SUMIFS('G14'!$V$9,'G14'!$A$3,A29)+SUMIFS('G14'!$V$18,'G14'!$A$12,A29)+SUMIFS('G14'!$V$27,'G14'!$A$21,A29))</f>
        <v/>
      </c>
      <c r="R29" s="13" t="str">
        <f>IF(AND(COUNTIF('G15'!$A$3,A29)=0,COUNTIF('G15'!$A$12,A29)=0,COUNTIF('G15'!$A$21,A29)=0),"",SUMIFS('G15'!$V$9,'G15'!$A$3,A29)+SUMIFS('G15'!$V$18,'G15'!$A$12,A29)+SUMIFS('G15'!$V$27,'G15'!$A$21,A29))</f>
        <v/>
      </c>
      <c r="S29" s="13" t="str">
        <f>IF(AND(COUNTIF('G16'!$A$3,A29)=0,COUNTIF('G16'!$A$12,A29)=0,COUNTIF('G16'!$A$21,A29)=0),"",SUMIFS('G16'!$V$9,'G16'!$A$3,A29)+SUMIFS('G16'!$V$18,'G16'!$A$12,A29)+SUMIFS('G16'!$V$27,'G16'!$A$21,A29))</f>
        <v/>
      </c>
      <c r="T29" s="13" t="str">
        <f>IF(AND(COUNTIF('G17'!$A$3,A29)=0,COUNTIF('G17'!$A$12,A29)=0,COUNTIF('G17'!$A$21,A29)=0),"",SUMIFS('G17'!$V$9,'G17'!$A$3,A29)+SUMIFS('G17'!$V$18,'G17'!$A$12,A29)+SUMIFS('G17'!$V$27,'G17'!$A$21,A29))</f>
        <v/>
      </c>
      <c r="U29" s="83" t="str">
        <f>IFERROR(_xlfn.NORM.DIST(B29,AVERAGE(B21:B28,B30:B35),B37,TRUE),"")</f>
        <v/>
      </c>
      <c r="V29" s="87" t="str">
        <f t="shared" si="6"/>
        <v/>
      </c>
      <c r="W29" s="204"/>
    </row>
    <row r="30" spans="1:28" ht="15" customHeight="1" x14ac:dyDescent="0.25">
      <c r="A30" s="11" t="s">
        <v>50</v>
      </c>
      <c r="B30" s="84" t="str">
        <f t="shared" si="4"/>
        <v/>
      </c>
      <c r="C30" s="18" t="str">
        <f t="shared" si="5"/>
        <v/>
      </c>
      <c r="D30" s="12" t="str">
        <f>IF(AND(COUNTIF('G1'!$A$3,A30)=0,COUNTIF('G1'!$A$12,A30)=0,COUNTIF('G1'!$A$21,A30)=0),"",SUMIFS('G1'!$V$9,'G1'!$A$3,A30)+SUMIFS('G1'!$V$18,'G1'!$A$12,A30)+SUMIFS('G1'!$V$27,'G1'!$A$21,A30))</f>
        <v/>
      </c>
      <c r="E30" s="13" t="str">
        <f>IF(AND(COUNTIF('G2'!$A$3,A30)=0,COUNTIF('G2'!$A$12,A30)=0,COUNTIF('G2'!$A$21,A30)=0),"",SUMIFS('G2'!$V$9,'G2'!$A$3,A30)+SUMIFS('G2'!$V$18,'G2'!$A$12,A30)+SUMIFS('G2'!$V$27,'G2'!$A$21,A30))</f>
        <v/>
      </c>
      <c r="F30" s="13" t="str">
        <f>IF(AND(COUNTIF('G3'!$A$3,A30)=0,COUNTIF('G3'!$A$12,A30)=0,COUNTIF('G3'!$A$21,A30)=0),"",SUMIFS('G3'!$V$9,'G3'!$A$3,A30)+SUMIFS('G3'!$V$18,'G3'!$A$12,A30)+SUMIFS('G3'!$V$27,'G3'!$A$21,A30))</f>
        <v/>
      </c>
      <c r="G30" s="13" t="str">
        <f>IF(AND(COUNTIF('G4'!$A$3,A30)=0,COUNTIF('G4'!$A$12,A30)=0,COUNTIF('G4'!$A$21,A30)=0),"",SUMIFS('G4'!$V$9,'G4'!$A$3,A30)+SUMIFS('G4'!$V$18,'G4'!$A$12,A30)+SUMIFS('G4'!$V$27,'G4'!$A$21,A30))</f>
        <v/>
      </c>
      <c r="H30" s="13" t="str">
        <f>IF(AND(COUNTIF('G5'!$A$3,A30)=0,COUNTIF('G5'!$A$12,A30)=0,COUNTIF('G5'!$A$21,A30)=0),"",SUMIFS('G5'!$V$9,'G5'!$A$3,A30)+SUMIFS('G5'!$V$18,'G5'!$A$12,A30)+SUMIFS('G5'!$V$27,'G5'!$A$21,A30))</f>
        <v/>
      </c>
      <c r="I30" s="13" t="str">
        <f>IF(AND(COUNTIF('G6'!$A$3,A30)=0,COUNTIF('G6'!$A$12,A30)=0,COUNTIF('G6'!$A$21,A30)=0),"",SUMIFS('G6'!$V$9,'G6'!$A$3,A30)+SUMIFS('G6'!$V$18,'G6'!$A$12,A30)+SUMIFS('G6'!$V$27,'G6'!$A$21,A30))</f>
        <v/>
      </c>
      <c r="J30" s="13" t="str">
        <f>IF(AND(COUNTIF('G7'!$A$3,A30)=0,COUNTIF('G7'!$A$12,A30)=0,COUNTIF('G7'!$A$21,A30)=0),"",SUMIFS('G7'!$V$9,'G7'!$A$3,A30)+SUMIFS('G7'!$V$18,'G7'!$A$12,A30)+SUMIFS('G7'!$V$27,'G7'!$A$21,A30))</f>
        <v/>
      </c>
      <c r="K30" s="13" t="str">
        <f>IF(AND(COUNTIF('G8'!$A$3,A30)=0,COUNTIF('G8'!$A$12,A30)=0,COUNTIF('G8'!$A$21,A30)=0),"",SUMIFS('G8'!$V$9,'G8'!$A$3,A30)+SUMIFS('G8'!$V$18,'G8'!$A$12,A30)+SUMIFS('G8'!$V$27,'G8'!$A$21,A30))</f>
        <v/>
      </c>
      <c r="L30" s="13" t="str">
        <f>IF(AND(COUNTIF('G9'!$A$3,A30)=0,COUNTIF('G9'!$A$12,A30)=0,COUNTIF('G9'!$A$21,A30)=0),"",SUMIFS('G9'!$V$9,'G9'!$A$3,A30)+SUMIFS('G9'!$V$18,'G9'!$A$12,A30)+SUMIFS('G9'!$V$27,'G9'!$A$21,A30))</f>
        <v/>
      </c>
      <c r="M30" s="13" t="str">
        <f>IF(AND(COUNTIF('G10'!$A$3,A30)=0,COUNTIF('G10'!$A$12,A30)=0,COUNTIF('G10'!$A$21,A30)=0),"",SUMIFS('G10'!$V$9,'G10'!$A$3,A30)+SUMIFS('G10'!$V$18,'G10'!$A$12,A30)+SUMIFS('G10'!$V$27,'G10'!$A$21,A30))</f>
        <v/>
      </c>
      <c r="N30" s="13" t="str">
        <f>IF(AND(COUNTIF('G11'!$A$3,A30)=0,COUNTIF('G11'!$A$12,A30)=0,COUNTIF('G11'!$A$21,A30)=0),"",SUMIFS('G11'!$V$9,'G11'!$A$3,A30)+SUMIFS('G11'!$V$18,'G11'!$A$12,A30)+SUMIFS('G11'!$V$27,'G11'!$A$21,A30))</f>
        <v/>
      </c>
      <c r="O30" s="13" t="str">
        <f>IF(AND(COUNTIF('G12'!$A$3,A30)=0,COUNTIF('G12'!$A$12,A30)=0,COUNTIF('G12'!$A$21,A30)=0),"",SUMIFS('G12'!$V$9,'G12'!$A$3,A30)+SUMIFS('G12'!$V$18,'G12'!$A$12,A30)+SUMIFS('G12'!$V$27,'G12'!$A$21,A30))</f>
        <v/>
      </c>
      <c r="P30" s="13" t="str">
        <f>IF(AND(COUNTIF('G13'!$A$3,A30)=0,COUNTIF('G13'!$A$12,A30)=0,COUNTIF('G13'!$A$21,A30)=0),"",SUMIFS('G13'!$V$9,'G13'!$A$3,A30)+SUMIFS('G13'!$V$18,'G13'!$A$12,A30)+SUMIFS('G13'!$V$27,'G13'!$A$21,A30))</f>
        <v/>
      </c>
      <c r="Q30" s="13" t="str">
        <f>IF(AND(COUNTIF('G14'!$A$3,A30)=0,COUNTIF('G14'!$A$12,A30)=0,COUNTIF('G14'!$A$21,A30)=0),"",SUMIFS('G14'!$V$9,'G14'!$A$3,A30)+SUMIFS('G14'!$V$18,'G14'!$A$12,A30)+SUMIFS('G14'!$V$27,'G14'!$A$21,A30))</f>
        <v/>
      </c>
      <c r="R30" s="13" t="str">
        <f>IF(AND(COUNTIF('G15'!$A$3,A30)=0,COUNTIF('G15'!$A$12,A30)=0,COUNTIF('G15'!$A$21,A30)=0),"",SUMIFS('G15'!$V$9,'G15'!$A$3,A30)+SUMIFS('G15'!$V$18,'G15'!$A$12,A30)+SUMIFS('G15'!$V$27,'G15'!$A$21,A30))</f>
        <v/>
      </c>
      <c r="S30" s="13" t="str">
        <f>IF(AND(COUNTIF('G16'!$A$3,A30)=0,COUNTIF('G16'!$A$12,A30)=0,COUNTIF('G16'!$A$21,A30)=0),"",SUMIFS('G16'!$V$9,'G16'!$A$3,A30)+SUMIFS('G16'!$V$18,'G16'!$A$12,A30)+SUMIFS('G16'!$V$27,'G16'!$A$21,A30))</f>
        <v/>
      </c>
      <c r="T30" s="13" t="str">
        <f>IF(AND(COUNTIF('G17'!$A$3,A30)=0,COUNTIF('G17'!$A$12,A30)=0,COUNTIF('G17'!$A$21,A30)=0),"",SUMIFS('G17'!$V$9,'G17'!$A$3,A30)+SUMIFS('G17'!$V$18,'G17'!$A$12,A30)+SUMIFS('G17'!$V$27,'G17'!$A$21,A30))</f>
        <v/>
      </c>
      <c r="U30" s="83" t="str">
        <f>IFERROR(_xlfn.NORM.DIST(B30,AVERAGE(B21:B29,B31:B35),B37,TRUE),"")</f>
        <v/>
      </c>
      <c r="V30" s="87" t="str">
        <f t="shared" ref="V30:V35" si="7">IF(U30="","",(1-(C30^2/(C30^2+SUMIFS($D$21:$T$21,D30:T30,"&gt;-50")^2))))</f>
        <v/>
      </c>
      <c r="W30" s="204" t="str">
        <f t="shared" ref="W30:W35" si="8">IFERROR(SUMIFS($D$21:$T$21,D30:T30,"&gt;-50")^(((SUMIFS($D$21:$T$21,D30:T30,"&gt;-50")+SUMIFS(D30:T30,$D$21:$T$21,"&gt;-50"))/COUNTIFS(D30:T30,"&gt;-50"))^0.285)/(SUMIFS($D$21:$T$21,D30:T30,"&gt;-50")^(((SUMIFS($D$21:$T$21,D30:T30,"&gt;-50")+SUMIFS(D30:T30,$D$21:$T$21,"&gt;-50"))/COUNTIFS(D30:T30,"&gt;-50"))^0.285)+(C30)^(((SUMIFS($D$21:$T$21,D30:T30,"&gt;-50")+SUMIFS(D30:T30,$D$21:$T$21,"&gt;-50"))/COUNTIFS(D30:T30,"&gt;-50"))^0.285)),"")</f>
        <v/>
      </c>
    </row>
    <row r="31" spans="1:28" ht="15" customHeight="1" x14ac:dyDescent="0.25">
      <c r="A31" s="11" t="s">
        <v>51</v>
      </c>
      <c r="B31" s="84" t="str">
        <f t="shared" si="4"/>
        <v/>
      </c>
      <c r="C31" s="18" t="str">
        <f t="shared" si="5"/>
        <v/>
      </c>
      <c r="D31" s="12" t="str">
        <f>IF(AND(COUNTIF('G1'!$A$3,A31)=0,COUNTIF('G1'!$A$12,A31)=0,COUNTIF('G1'!$A$21,A31)=0),"",SUMIFS('G1'!$V$9,'G1'!$A$3,A31)+SUMIFS('G1'!$V$18,'G1'!$A$12,A31)+SUMIFS('G1'!$V$27,'G1'!$A$21,A31))</f>
        <v/>
      </c>
      <c r="E31" s="13" t="str">
        <f>IF(AND(COUNTIF('G2'!$A$3,A31)=0,COUNTIF('G2'!$A$12,A31)=0,COUNTIF('G2'!$A$21,A31)=0),"",SUMIFS('G2'!$V$9,'G2'!$A$3,A31)+SUMIFS('G2'!$V$18,'G2'!$A$12,A31)+SUMIFS('G2'!$V$27,'G2'!$A$21,A31))</f>
        <v/>
      </c>
      <c r="F31" s="13" t="str">
        <f>IF(AND(COUNTIF('G3'!$A$3,A31)=0,COUNTIF('G3'!$A$12,A31)=0,COUNTIF('G3'!$A$21,A31)=0),"",SUMIFS('G3'!$V$9,'G3'!$A$3,A31)+SUMIFS('G3'!$V$18,'G3'!$A$12,A31)+SUMIFS('G3'!$V$27,'G3'!$A$21,A31))</f>
        <v/>
      </c>
      <c r="G31" s="13" t="str">
        <f>IF(AND(COUNTIF('G4'!$A$3,A31)=0,COUNTIF('G4'!$A$12,A31)=0,COUNTIF('G4'!$A$21,A31)=0),"",SUMIFS('G4'!$V$9,'G4'!$A$3,A31)+SUMIFS('G4'!$V$18,'G4'!$A$12,A31)+SUMIFS('G4'!$V$27,'G4'!$A$21,A31))</f>
        <v/>
      </c>
      <c r="H31" s="13" t="str">
        <f>IF(AND(COUNTIF('G5'!$A$3,A31)=0,COUNTIF('G5'!$A$12,A31)=0,COUNTIF('G5'!$A$21,A31)=0),"",SUMIFS('G5'!$V$9,'G5'!$A$3,A31)+SUMIFS('G5'!$V$18,'G5'!$A$12,A31)+SUMIFS('G5'!$V$27,'G5'!$A$21,A31))</f>
        <v/>
      </c>
      <c r="I31" s="13" t="str">
        <f>IF(AND(COUNTIF('G6'!$A$3,A31)=0,COUNTIF('G6'!$A$12,A31)=0,COUNTIF('G6'!$A$21,A31)=0),"",SUMIFS('G6'!$V$9,'G6'!$A$3,A31)+SUMIFS('G6'!$V$18,'G6'!$A$12,A31)+SUMIFS('G6'!$V$27,'G6'!$A$21,A31))</f>
        <v/>
      </c>
      <c r="J31" s="13" t="str">
        <f>IF(AND(COUNTIF('G7'!$A$3,A31)=0,COUNTIF('G7'!$A$12,A31)=0,COUNTIF('G7'!$A$21,A31)=0),"",SUMIFS('G7'!$V$9,'G7'!$A$3,A31)+SUMIFS('G7'!$V$18,'G7'!$A$12,A31)+SUMIFS('G7'!$V$27,'G7'!$A$21,A31))</f>
        <v/>
      </c>
      <c r="K31" s="13" t="str">
        <f>IF(AND(COUNTIF('G8'!$A$3,A31)=0,COUNTIF('G8'!$A$12,A31)=0,COUNTIF('G8'!$A$21,A31)=0),"",SUMIFS('G8'!$V$9,'G8'!$A$3,A31)+SUMIFS('G8'!$V$18,'G8'!$A$12,A31)+SUMIFS('G8'!$V$27,'G8'!$A$21,A31))</f>
        <v/>
      </c>
      <c r="L31" s="13" t="str">
        <f>IF(AND(COUNTIF('G9'!$A$3,A31)=0,COUNTIF('G9'!$A$12,A31)=0,COUNTIF('G9'!$A$21,A31)=0),"",SUMIFS('G9'!$V$9,'G9'!$A$3,A31)+SUMIFS('G9'!$V$18,'G9'!$A$12,A31)+SUMIFS('G9'!$V$27,'G9'!$A$21,A31))</f>
        <v/>
      </c>
      <c r="M31" s="13" t="str">
        <f>IF(AND(COUNTIF('G10'!$A$3,A31)=0,COUNTIF('G10'!$A$12,A31)=0,COUNTIF('G10'!$A$21,A31)=0),"",SUMIFS('G10'!$V$9,'G10'!$A$3,A31)+SUMIFS('G10'!$V$18,'G10'!$A$12,A31)+SUMIFS('G10'!$V$27,'G10'!$A$21,A31))</f>
        <v/>
      </c>
      <c r="N31" s="13" t="str">
        <f>IF(AND(COUNTIF('G11'!$A$3,A31)=0,COUNTIF('G11'!$A$12,A31)=0,COUNTIF('G11'!$A$21,A31)=0),"",SUMIFS('G11'!$V$9,'G11'!$A$3,A31)+SUMIFS('G11'!$V$18,'G11'!$A$12,A31)+SUMIFS('G11'!$V$27,'G11'!$A$21,A31))</f>
        <v/>
      </c>
      <c r="O31" s="13" t="str">
        <f>IF(AND(COUNTIF('G12'!$A$3,A31)=0,COUNTIF('G12'!$A$12,A31)=0,COUNTIF('G12'!$A$21,A31)=0),"",SUMIFS('G12'!$V$9,'G12'!$A$3,A31)+SUMIFS('G12'!$V$18,'G12'!$A$12,A31)+SUMIFS('G12'!$V$27,'G12'!$A$21,A31))</f>
        <v/>
      </c>
      <c r="P31" s="13" t="str">
        <f>IF(AND(COUNTIF('G13'!$A$3,A31)=0,COUNTIF('G13'!$A$12,A31)=0,COUNTIF('G13'!$A$21,A31)=0),"",SUMIFS('G13'!$V$9,'G13'!$A$3,A31)+SUMIFS('G13'!$V$18,'G13'!$A$12,A31)+SUMIFS('G13'!$V$27,'G13'!$A$21,A31))</f>
        <v/>
      </c>
      <c r="Q31" s="13" t="str">
        <f>IF(AND(COUNTIF('G14'!$A$3,A31)=0,COUNTIF('G14'!$A$12,A31)=0,COUNTIF('G14'!$A$21,A31)=0),"",SUMIFS('G14'!$V$9,'G14'!$A$3,A31)+SUMIFS('G14'!$V$18,'G14'!$A$12,A31)+SUMIFS('G14'!$V$27,'G14'!$A$21,A31))</f>
        <v/>
      </c>
      <c r="R31" s="13" t="str">
        <f>IF(AND(COUNTIF('G15'!$A$3,A31)=0,COUNTIF('G15'!$A$12,A31)=0,COUNTIF('G15'!$A$21,A31)=0),"",SUMIFS('G15'!$V$9,'G15'!$A$3,A31)+SUMIFS('G15'!$V$18,'G15'!$A$12,A31)+SUMIFS('G15'!$V$27,'G15'!$A$21,A31))</f>
        <v/>
      </c>
      <c r="S31" s="13" t="str">
        <f>IF(AND(COUNTIF('G16'!$A$3,A31)=0,COUNTIF('G16'!$A$12,A31)=0,COUNTIF('G16'!$A$21,A31)=0),"",SUMIFS('G16'!$V$9,'G16'!$A$3,A31)+SUMIFS('G16'!$V$18,'G16'!$A$12,A31)+SUMIFS('G16'!$V$27,'G16'!$A$21,A31))</f>
        <v/>
      </c>
      <c r="T31" s="13" t="str">
        <f>IF(AND(COUNTIF('G17'!$A$3,A31)=0,COUNTIF('G17'!$A$12,A31)=0,COUNTIF('G17'!$A$21,A31)=0),"",SUMIFS('G17'!$V$9,'G17'!$A$3,A31)+SUMIFS('G17'!$V$18,'G17'!$A$12,A31)+SUMIFS('G17'!$V$27,'G17'!$A$21,A31))</f>
        <v/>
      </c>
      <c r="U31" s="83" t="str">
        <f>IFERROR(_xlfn.NORM.DIST(B31,AVERAGE(B21:B30,B32:B35),B37,TRUE),"")</f>
        <v/>
      </c>
      <c r="V31" s="87" t="str">
        <f t="shared" si="7"/>
        <v/>
      </c>
      <c r="W31" s="204" t="str">
        <f t="shared" si="8"/>
        <v/>
      </c>
    </row>
    <row r="32" spans="1:28" ht="15" customHeight="1" x14ac:dyDescent="0.25">
      <c r="A32" s="11" t="s">
        <v>52</v>
      </c>
      <c r="B32" s="84" t="str">
        <f t="shared" si="4"/>
        <v/>
      </c>
      <c r="C32" s="18" t="str">
        <f t="shared" si="5"/>
        <v/>
      </c>
      <c r="D32" s="12" t="str">
        <f>IF(AND(COUNTIF('G1'!$A$3,A32)=0,COUNTIF('G1'!$A$12,A32)=0,COUNTIF('G1'!$A$21,A32)=0),"",SUMIFS('G1'!$V$9,'G1'!$A$3,A32)+SUMIFS('G1'!$V$18,'G1'!$A$12,A32)+SUMIFS('G1'!$V$27,'G1'!$A$21,A32))</f>
        <v/>
      </c>
      <c r="E32" s="13" t="str">
        <f>IF(AND(COUNTIF('G2'!$A$3,A32)=0,COUNTIF('G2'!$A$12,A32)=0,COUNTIF('G2'!$A$21,A32)=0),"",SUMIFS('G2'!$V$9,'G2'!$A$3,A32)+SUMIFS('G2'!$V$18,'G2'!$A$12,A32)+SUMIFS('G2'!$V$27,'G2'!$A$21,A32))</f>
        <v/>
      </c>
      <c r="F32" s="13" t="str">
        <f>IF(AND(COUNTIF('G3'!$A$3,A32)=0,COUNTIF('G3'!$A$12,A32)=0,COUNTIF('G3'!$A$21,A32)=0),"",SUMIFS('G3'!$V$9,'G3'!$A$3,A32)+SUMIFS('G3'!$V$18,'G3'!$A$12,A32)+SUMIFS('G3'!$V$27,'G3'!$A$21,A32))</f>
        <v/>
      </c>
      <c r="G32" s="13" t="str">
        <f>IF(AND(COUNTIF('G4'!$A$3,A32)=0,COUNTIF('G4'!$A$12,A32)=0,COUNTIF('G4'!$A$21,A32)=0),"",SUMIFS('G4'!$V$9,'G4'!$A$3,A32)+SUMIFS('G4'!$V$18,'G4'!$A$12,A32)+SUMIFS('G4'!$V$27,'G4'!$A$21,A32))</f>
        <v/>
      </c>
      <c r="H32" s="13" t="str">
        <f>IF(AND(COUNTIF('G5'!$A$3,A32)=0,COUNTIF('G5'!$A$12,A32)=0,COUNTIF('G5'!$A$21,A32)=0),"",SUMIFS('G5'!$V$9,'G5'!$A$3,A32)+SUMIFS('G5'!$V$18,'G5'!$A$12,A32)+SUMIFS('G5'!$V$27,'G5'!$A$21,A32))</f>
        <v/>
      </c>
      <c r="I32" s="13" t="str">
        <f>IF(AND(COUNTIF('G6'!$A$3,A32)=0,COUNTIF('G6'!$A$12,A32)=0,COUNTIF('G6'!$A$21,A32)=0),"",SUMIFS('G6'!$V$9,'G6'!$A$3,A32)+SUMIFS('G6'!$V$18,'G6'!$A$12,A32)+SUMIFS('G6'!$V$27,'G6'!$A$21,A32))</f>
        <v/>
      </c>
      <c r="J32" s="13" t="str">
        <f>IF(AND(COUNTIF('G7'!$A$3,A32)=0,COUNTIF('G7'!$A$12,A32)=0,COUNTIF('G7'!$A$21,A32)=0),"",SUMIFS('G7'!$V$9,'G7'!$A$3,A32)+SUMIFS('G7'!$V$18,'G7'!$A$12,A32)+SUMIFS('G7'!$V$27,'G7'!$A$21,A32))</f>
        <v/>
      </c>
      <c r="K32" s="13" t="str">
        <f>IF(AND(COUNTIF('G8'!$A$3,A32)=0,COUNTIF('G8'!$A$12,A32)=0,COUNTIF('G8'!$A$21,A32)=0),"",SUMIFS('G8'!$V$9,'G8'!$A$3,A32)+SUMIFS('G8'!$V$18,'G8'!$A$12,A32)+SUMIFS('G8'!$V$27,'G8'!$A$21,A32))</f>
        <v/>
      </c>
      <c r="L32" s="13" t="str">
        <f>IF(AND(COUNTIF('G9'!$A$3,A32)=0,COUNTIF('G9'!$A$12,A32)=0,COUNTIF('G9'!$A$21,A32)=0),"",SUMIFS('G9'!$V$9,'G9'!$A$3,A32)+SUMIFS('G9'!$V$18,'G9'!$A$12,A32)+SUMIFS('G9'!$V$27,'G9'!$A$21,A32))</f>
        <v/>
      </c>
      <c r="M32" s="13" t="str">
        <f>IF(AND(COUNTIF('G10'!$A$3,A32)=0,COUNTIF('G10'!$A$12,A32)=0,COUNTIF('G10'!$A$21,A32)=0),"",SUMIFS('G10'!$V$9,'G10'!$A$3,A32)+SUMIFS('G10'!$V$18,'G10'!$A$12,A32)+SUMIFS('G10'!$V$27,'G10'!$A$21,A32))</f>
        <v/>
      </c>
      <c r="N32" s="13" t="str">
        <f>IF(AND(COUNTIF('G11'!$A$3,A32)=0,COUNTIF('G11'!$A$12,A32)=0,COUNTIF('G11'!$A$21,A32)=0),"",SUMIFS('G11'!$V$9,'G11'!$A$3,A32)+SUMIFS('G11'!$V$18,'G11'!$A$12,A32)+SUMIFS('G11'!$V$27,'G11'!$A$21,A32))</f>
        <v/>
      </c>
      <c r="O32" s="13" t="str">
        <f>IF(AND(COUNTIF('G12'!$A$3,A32)=0,COUNTIF('G12'!$A$12,A32)=0,COUNTIF('G12'!$A$21,A32)=0),"",SUMIFS('G12'!$V$9,'G12'!$A$3,A32)+SUMIFS('G12'!$V$18,'G12'!$A$12,A32)+SUMIFS('G12'!$V$27,'G12'!$A$21,A32))</f>
        <v/>
      </c>
      <c r="P32" s="13" t="str">
        <f>IF(AND(COUNTIF('G13'!$A$3,A32)=0,COUNTIF('G13'!$A$12,A32)=0,COUNTIF('G13'!$A$21,A32)=0),"",SUMIFS('G13'!$V$9,'G13'!$A$3,A32)+SUMIFS('G13'!$V$18,'G13'!$A$12,A32)+SUMIFS('G13'!$V$27,'G13'!$A$21,A32))</f>
        <v/>
      </c>
      <c r="Q32" s="13" t="str">
        <f>IF(AND(COUNTIF('G14'!$A$3,A32)=0,COUNTIF('G14'!$A$12,A32)=0,COUNTIF('G14'!$A$21,A32)=0),"",SUMIFS('G14'!$V$9,'G14'!$A$3,A32)+SUMIFS('G14'!$V$18,'G14'!$A$12,A32)+SUMIFS('G14'!$V$27,'G14'!$A$21,A32))</f>
        <v/>
      </c>
      <c r="R32" s="13" t="str">
        <f>IF(AND(COUNTIF('G15'!$A$3,A32)=0,COUNTIF('G15'!$A$12,A32)=0,COUNTIF('G15'!$A$21,A32)=0),"",SUMIFS('G15'!$V$9,'G15'!$A$3,A32)+SUMIFS('G15'!$V$18,'G15'!$A$12,A32)+SUMIFS('G15'!$V$27,'G15'!$A$21,A32))</f>
        <v/>
      </c>
      <c r="S32" s="13" t="str">
        <f>IF(AND(COUNTIF('G16'!$A$3,A32)=0,COUNTIF('G16'!$A$12,A32)=0,COUNTIF('G16'!$A$21,A32)=0),"",SUMIFS('G16'!$V$9,'G16'!$A$3,A32)+SUMIFS('G16'!$V$18,'G16'!$A$12,A32)+SUMIFS('G16'!$V$27,'G16'!$A$21,A32))</f>
        <v/>
      </c>
      <c r="T32" s="13" t="str">
        <f>IF(AND(COUNTIF('G17'!$A$3,A32)=0,COUNTIF('G17'!$A$12,A32)=0,COUNTIF('G17'!$A$21,A32)=0),"",SUMIFS('G17'!$V$9,'G17'!$A$3,A32)+SUMIFS('G17'!$V$18,'G17'!$A$12,A32)+SUMIFS('G17'!$V$27,'G17'!$A$21,A32))</f>
        <v/>
      </c>
      <c r="U32" s="83" t="str">
        <f>IFERROR(_xlfn.NORM.DIST(B32,AVERAGE(B21:B31,B33:B35),B37,TRUE),"")</f>
        <v/>
      </c>
      <c r="V32" s="87" t="str">
        <f t="shared" si="7"/>
        <v/>
      </c>
      <c r="W32" s="204" t="str">
        <f t="shared" si="8"/>
        <v/>
      </c>
    </row>
    <row r="33" spans="1:257" ht="15" customHeight="1" x14ac:dyDescent="0.25">
      <c r="A33" s="11" t="s">
        <v>53</v>
      </c>
      <c r="B33" s="84" t="str">
        <f t="shared" si="4"/>
        <v/>
      </c>
      <c r="C33" s="18" t="str">
        <f t="shared" si="5"/>
        <v/>
      </c>
      <c r="D33" s="12" t="str">
        <f>IF(AND(COUNTIF('G1'!$A$3,A33)=0,COUNTIF('G1'!$A$12,A33)=0,COUNTIF('G1'!$A$21,A33)=0),"",SUMIFS('G1'!$V$9,'G1'!$A$3,A33)+SUMIFS('G1'!$V$18,'G1'!$A$12,A33)+SUMIFS('G1'!$V$27,'G1'!$A$21,A33))</f>
        <v/>
      </c>
      <c r="E33" s="13" t="str">
        <f>IF(AND(COUNTIF('G2'!$A$3,A33)=0,COUNTIF('G2'!$A$12,A33)=0,COUNTIF('G2'!$A$21,A33)=0),"",SUMIFS('G2'!$V$9,'G2'!$A$3,A33)+SUMIFS('G2'!$V$18,'G2'!$A$12,A33)+SUMIFS('G2'!$V$27,'G2'!$A$21,A33))</f>
        <v/>
      </c>
      <c r="F33" s="13" t="str">
        <f>IF(AND(COUNTIF('G3'!$A$3,A33)=0,COUNTIF('G3'!$A$12,A33)=0,COUNTIF('G3'!$A$21,A33)=0),"",SUMIFS('G3'!$V$9,'G3'!$A$3,A33)+SUMIFS('G3'!$V$18,'G3'!$A$12,A33)+SUMIFS('G3'!$V$27,'G3'!$A$21,A33))</f>
        <v/>
      </c>
      <c r="G33" s="13" t="str">
        <f>IF(AND(COUNTIF('G4'!$A$3,A33)=0,COUNTIF('G4'!$A$12,A33)=0,COUNTIF('G4'!$A$21,A33)=0),"",SUMIFS('G4'!$V$9,'G4'!$A$3,A33)+SUMIFS('G4'!$V$18,'G4'!$A$12,A33)+SUMIFS('G4'!$V$27,'G4'!$A$21,A33))</f>
        <v/>
      </c>
      <c r="H33" s="13" t="str">
        <f>IF(AND(COUNTIF('G5'!$A$3,A33)=0,COUNTIF('G5'!$A$12,A33)=0,COUNTIF('G5'!$A$21,A33)=0),"",SUMIFS('G5'!$V$9,'G5'!$A$3,A33)+SUMIFS('G5'!$V$18,'G5'!$A$12,A33)+SUMIFS('G5'!$V$27,'G5'!$A$21,A33))</f>
        <v/>
      </c>
      <c r="I33" s="13" t="str">
        <f>IF(AND(COUNTIF('G6'!$A$3,A33)=0,COUNTIF('G6'!$A$12,A33)=0,COUNTIF('G6'!$A$21,A33)=0),"",SUMIFS('G6'!$V$9,'G6'!$A$3,A33)+SUMIFS('G6'!$V$18,'G6'!$A$12,A33)+SUMIFS('G6'!$V$27,'G6'!$A$21,A33))</f>
        <v/>
      </c>
      <c r="J33" s="13" t="str">
        <f>IF(AND(COUNTIF('G7'!$A$3,A33)=0,COUNTIF('G7'!$A$12,A33)=0,COUNTIF('G7'!$A$21,A33)=0),"",SUMIFS('G7'!$V$9,'G7'!$A$3,A33)+SUMIFS('G7'!$V$18,'G7'!$A$12,A33)+SUMIFS('G7'!$V$27,'G7'!$A$21,A33))</f>
        <v/>
      </c>
      <c r="K33" s="13" t="str">
        <f>IF(AND(COUNTIF('G8'!$A$3,A33)=0,COUNTIF('G8'!$A$12,A33)=0,COUNTIF('G8'!$A$21,A33)=0),"",SUMIFS('G8'!$V$9,'G8'!$A$3,A33)+SUMIFS('G8'!$V$18,'G8'!$A$12,A33)+SUMIFS('G8'!$V$27,'G8'!$A$21,A33))</f>
        <v/>
      </c>
      <c r="L33" s="13" t="str">
        <f>IF(AND(COUNTIF('G9'!$A$3,A33)=0,COUNTIF('G9'!$A$12,A33)=0,COUNTIF('G9'!$A$21,A33)=0),"",SUMIFS('G9'!$V$9,'G9'!$A$3,A33)+SUMIFS('G9'!$V$18,'G9'!$A$12,A33)+SUMIFS('G9'!$V$27,'G9'!$A$21,A33))</f>
        <v/>
      </c>
      <c r="M33" s="13" t="str">
        <f>IF(AND(COUNTIF('G10'!$A$3,A33)=0,COUNTIF('G10'!$A$12,A33)=0,COUNTIF('G10'!$A$21,A33)=0),"",SUMIFS('G10'!$V$9,'G10'!$A$3,A33)+SUMIFS('G10'!$V$18,'G10'!$A$12,A33)+SUMIFS('G10'!$V$27,'G10'!$A$21,A33))</f>
        <v/>
      </c>
      <c r="N33" s="13" t="str">
        <f>IF(AND(COUNTIF('G11'!$A$3,A33)=0,COUNTIF('G11'!$A$12,A33)=0,COUNTIF('G11'!$A$21,A33)=0),"",SUMIFS('G11'!$V$9,'G11'!$A$3,A33)+SUMIFS('G11'!$V$18,'G11'!$A$12,A33)+SUMIFS('G11'!$V$27,'G11'!$A$21,A33))</f>
        <v/>
      </c>
      <c r="O33" s="13" t="str">
        <f>IF(AND(COUNTIF('G12'!$A$3,A33)=0,COUNTIF('G12'!$A$12,A33)=0,COUNTIF('G12'!$A$21,A33)=0),"",SUMIFS('G12'!$V$9,'G12'!$A$3,A33)+SUMIFS('G12'!$V$18,'G12'!$A$12,A33)+SUMIFS('G12'!$V$27,'G12'!$A$21,A33))</f>
        <v/>
      </c>
      <c r="P33" s="13" t="str">
        <f>IF(AND(COUNTIF('G13'!$A$3,A33)=0,COUNTIF('G13'!$A$12,A33)=0,COUNTIF('G13'!$A$21,A33)=0),"",SUMIFS('G13'!$V$9,'G13'!$A$3,A33)+SUMIFS('G13'!$V$18,'G13'!$A$12,A33)+SUMIFS('G13'!$V$27,'G13'!$A$21,A33))</f>
        <v/>
      </c>
      <c r="Q33" s="13" t="str">
        <f>IF(AND(COUNTIF('G14'!$A$3,A33)=0,COUNTIF('G14'!$A$12,A33)=0,COUNTIF('G14'!$A$21,A33)=0),"",SUMIFS('G14'!$V$9,'G14'!$A$3,A33)+SUMIFS('G14'!$V$18,'G14'!$A$12,A33)+SUMIFS('G14'!$V$27,'G14'!$A$21,A33))</f>
        <v/>
      </c>
      <c r="R33" s="13" t="str">
        <f>IF(AND(COUNTIF('G15'!$A$3,A33)=0,COUNTIF('G15'!$A$12,A33)=0,COUNTIF('G15'!$A$21,A33)=0),"",SUMIFS('G15'!$V$9,'G15'!$A$3,A33)+SUMIFS('G15'!$V$18,'G15'!$A$12,A33)+SUMIFS('G15'!$V$27,'G15'!$A$21,A33))</f>
        <v/>
      </c>
      <c r="S33" s="13" t="str">
        <f>IF(AND(COUNTIF('G16'!$A$3,A33)=0,COUNTIF('G16'!$A$12,A33)=0,COUNTIF('G16'!$A$21,A33)=0),"",SUMIFS('G16'!$V$9,'G16'!$A$3,A33)+SUMIFS('G16'!$V$18,'G16'!$A$12,A33)+SUMIFS('G16'!$V$27,'G16'!$A$21,A33))</f>
        <v/>
      </c>
      <c r="T33" s="13" t="str">
        <f>IF(AND(COUNTIF('G17'!$A$3,A33)=0,COUNTIF('G17'!$A$12,A33)=0,COUNTIF('G17'!$A$21,A33)=0),"",SUMIFS('G17'!$V$9,'G17'!$A$3,A33)+SUMIFS('G17'!$V$18,'G17'!$A$12,A33)+SUMIFS('G17'!$V$27,'G17'!$A$21,A33))</f>
        <v/>
      </c>
      <c r="U33" s="83" t="str">
        <f>IFERROR(_xlfn.NORM.DIST(B33,AVERAGE(B21:B32,B34:B35),B37,TRUE),"")</f>
        <v/>
      </c>
      <c r="V33" s="87" t="str">
        <f t="shared" si="7"/>
        <v/>
      </c>
      <c r="W33" s="204" t="str">
        <f t="shared" si="8"/>
        <v/>
      </c>
    </row>
    <row r="34" spans="1:257" ht="15" customHeight="1" x14ac:dyDescent="0.25">
      <c r="A34" s="11" t="s">
        <v>54</v>
      </c>
      <c r="B34" s="84" t="str">
        <f t="shared" si="4"/>
        <v/>
      </c>
      <c r="C34" s="18" t="str">
        <f t="shared" si="5"/>
        <v/>
      </c>
      <c r="D34" s="12" t="str">
        <f>IF(AND(COUNTIF('G1'!$A$3,A34)=0,COUNTIF('G1'!$A$12,A34)=0,COUNTIF('G1'!$A$21,A34)=0),"",SUMIFS('G1'!$V$9,'G1'!$A$3,A34)+SUMIFS('G1'!$V$18,'G1'!$A$12,A34)+SUMIFS('G1'!$V$27,'G1'!$A$21,A34))</f>
        <v/>
      </c>
      <c r="E34" s="13" t="str">
        <f>IF(AND(COUNTIF('G2'!$A$3,A34)=0,COUNTIF('G2'!$A$12,A34)=0,COUNTIF('G2'!$A$21,A34)=0),"",SUMIFS('G2'!$V$9,'G2'!$A$3,A34)+SUMIFS('G2'!$V$18,'G2'!$A$12,A34)+SUMIFS('G2'!$V$27,'G2'!$A$21,A34))</f>
        <v/>
      </c>
      <c r="F34" s="13" t="str">
        <f>IF(AND(COUNTIF('G3'!$A$3,A34)=0,COUNTIF('G3'!$A$12,A34)=0,COUNTIF('G3'!$A$21,A34)=0),"",SUMIFS('G3'!$V$9,'G3'!$A$3,A34)+SUMIFS('G3'!$V$18,'G3'!$A$12,A34)+SUMIFS('G3'!$V$27,'G3'!$A$21,A34))</f>
        <v/>
      </c>
      <c r="G34" s="13" t="str">
        <f>IF(AND(COUNTIF('G4'!$A$3,A34)=0,COUNTIF('G4'!$A$12,A34)=0,COUNTIF('G4'!$A$21,A34)=0),"",SUMIFS('G4'!$V$9,'G4'!$A$3,A34)+SUMIFS('G4'!$V$18,'G4'!$A$12,A34)+SUMIFS('G4'!$V$27,'G4'!$A$21,A34))</f>
        <v/>
      </c>
      <c r="H34" s="13" t="str">
        <f>IF(AND(COUNTIF('G5'!$A$3,A34)=0,COUNTIF('G5'!$A$12,A34)=0,COUNTIF('G5'!$A$21,A34)=0),"",SUMIFS('G5'!$V$9,'G5'!$A$3,A34)+SUMIFS('G5'!$V$18,'G5'!$A$12,A34)+SUMIFS('G5'!$V$27,'G5'!$A$21,A34))</f>
        <v/>
      </c>
      <c r="I34" s="13" t="str">
        <f>IF(AND(COUNTIF('G6'!$A$3,A34)=0,COUNTIF('G6'!$A$12,A34)=0,COUNTIF('G6'!$A$21,A34)=0),"",SUMIFS('G6'!$V$9,'G6'!$A$3,A34)+SUMIFS('G6'!$V$18,'G6'!$A$12,A34)+SUMIFS('G6'!$V$27,'G6'!$A$21,A34))</f>
        <v/>
      </c>
      <c r="J34" s="13" t="str">
        <f>IF(AND(COUNTIF('G7'!$A$3,A34)=0,COUNTIF('G7'!$A$12,A34)=0,COUNTIF('G7'!$A$21,A34)=0),"",SUMIFS('G7'!$V$9,'G7'!$A$3,A34)+SUMIFS('G7'!$V$18,'G7'!$A$12,A34)+SUMIFS('G7'!$V$27,'G7'!$A$21,A34))</f>
        <v/>
      </c>
      <c r="K34" s="13" t="str">
        <f>IF(AND(COUNTIF('G8'!$A$3,A34)=0,COUNTIF('G8'!$A$12,A34)=0,COUNTIF('G8'!$A$21,A34)=0),"",SUMIFS('G8'!$V$9,'G8'!$A$3,A34)+SUMIFS('G8'!$V$18,'G8'!$A$12,A34)+SUMIFS('G8'!$V$27,'G8'!$A$21,A34))</f>
        <v/>
      </c>
      <c r="L34" s="13" t="str">
        <f>IF(AND(COUNTIF('G9'!$A$3,A34)=0,COUNTIF('G9'!$A$12,A34)=0,COUNTIF('G9'!$A$21,A34)=0),"",SUMIFS('G9'!$V$9,'G9'!$A$3,A34)+SUMIFS('G9'!$V$18,'G9'!$A$12,A34)+SUMIFS('G9'!$V$27,'G9'!$A$21,A34))</f>
        <v/>
      </c>
      <c r="M34" s="13" t="str">
        <f>IF(AND(COUNTIF('G10'!$A$3,A34)=0,COUNTIF('G10'!$A$12,A34)=0,COUNTIF('G10'!$A$21,A34)=0),"",SUMIFS('G10'!$V$9,'G10'!$A$3,A34)+SUMIFS('G10'!$V$18,'G10'!$A$12,A34)+SUMIFS('G10'!$V$27,'G10'!$A$21,A34))</f>
        <v/>
      </c>
      <c r="N34" s="13" t="str">
        <f>IF(AND(COUNTIF('G11'!$A$3,A34)=0,COUNTIF('G11'!$A$12,A34)=0,COUNTIF('G11'!$A$21,A34)=0),"",SUMIFS('G11'!$V$9,'G11'!$A$3,A34)+SUMIFS('G11'!$V$18,'G11'!$A$12,A34)+SUMIFS('G11'!$V$27,'G11'!$A$21,A34))</f>
        <v/>
      </c>
      <c r="O34" s="13" t="str">
        <f>IF(AND(COUNTIF('G12'!$A$3,A34)=0,COUNTIF('G12'!$A$12,A34)=0,COUNTIF('G12'!$A$21,A34)=0),"",SUMIFS('G12'!$V$9,'G12'!$A$3,A34)+SUMIFS('G12'!$V$18,'G12'!$A$12,A34)+SUMIFS('G12'!$V$27,'G12'!$A$21,A34))</f>
        <v/>
      </c>
      <c r="P34" s="13" t="str">
        <f>IF(AND(COUNTIF('G13'!$A$3,A34)=0,COUNTIF('G13'!$A$12,A34)=0,COUNTIF('G13'!$A$21,A34)=0),"",SUMIFS('G13'!$V$9,'G13'!$A$3,A34)+SUMIFS('G13'!$V$18,'G13'!$A$12,A34)+SUMIFS('G13'!$V$27,'G13'!$A$21,A34))</f>
        <v/>
      </c>
      <c r="Q34" s="13" t="str">
        <f>IF(AND(COUNTIF('G14'!$A$3,A34)=0,COUNTIF('G14'!$A$12,A34)=0,COUNTIF('G14'!$A$21,A34)=0),"",SUMIFS('G14'!$V$9,'G14'!$A$3,A34)+SUMIFS('G14'!$V$18,'G14'!$A$12,A34)+SUMIFS('G14'!$V$27,'G14'!$A$21,A34))</f>
        <v/>
      </c>
      <c r="R34" s="13" t="str">
        <f>IF(AND(COUNTIF('G15'!$A$3,A34)=0,COUNTIF('G15'!$A$12,A34)=0,COUNTIF('G15'!$A$21,A34)=0),"",SUMIFS('G15'!$V$9,'G15'!$A$3,A34)+SUMIFS('G15'!$V$18,'G15'!$A$12,A34)+SUMIFS('G15'!$V$27,'G15'!$A$21,A34))</f>
        <v/>
      </c>
      <c r="S34" s="13" t="str">
        <f>IF(AND(COUNTIF('G16'!$A$3,A34)=0,COUNTIF('G16'!$A$12,A34)=0,COUNTIF('G16'!$A$21,A34)=0),"",SUMIFS('G16'!$V$9,'G16'!$A$3,A34)+SUMIFS('G16'!$V$18,'G16'!$A$12,A34)+SUMIFS('G16'!$V$27,'G16'!$A$21,A34))</f>
        <v/>
      </c>
      <c r="T34" s="13" t="str">
        <f>IF(AND(COUNTIF('G17'!$A$3,A34)=0,COUNTIF('G17'!$A$12,A34)=0,COUNTIF('G17'!$A$21,A34)=0),"",SUMIFS('G17'!$V$9,'G17'!$A$3,A34)+SUMIFS('G17'!$V$18,'G17'!$A$12,A34)+SUMIFS('G17'!$V$27,'G17'!$A$21,A34))</f>
        <v/>
      </c>
      <c r="U34" s="83" t="str">
        <f>IFERROR(_xlfn.NORM.DIST(B34,AVERAGE(B21:B33,B35),B37,TRUE),"")</f>
        <v/>
      </c>
      <c r="V34" s="87" t="str">
        <f t="shared" si="7"/>
        <v/>
      </c>
      <c r="W34" s="204" t="str">
        <f t="shared" si="8"/>
        <v/>
      </c>
    </row>
    <row r="35" spans="1:257" ht="15" customHeight="1" thickBot="1" x14ac:dyDescent="0.3">
      <c r="A35" s="11" t="s">
        <v>55</v>
      </c>
      <c r="B35" s="247" t="str">
        <f t="shared" si="4"/>
        <v/>
      </c>
      <c r="C35" s="19" t="str">
        <f t="shared" si="5"/>
        <v/>
      </c>
      <c r="D35" s="12" t="str">
        <f>IF(AND(COUNTIF('G1'!$A$3,A35)=0,COUNTIF('G1'!$A$12,A35)=0,COUNTIF('G1'!$A$21,A35)=0),"",SUMIFS('G1'!$V$9,'G1'!$A$3,A35)+SUMIFS('G1'!$V$18,'G1'!$A$12,A35)+SUMIFS('G1'!$V$27,'G1'!$A$21,A35))</f>
        <v/>
      </c>
      <c r="E35" s="13" t="str">
        <f>IF(AND(COUNTIF('G2'!$A$3,A35)=0,COUNTIF('G2'!$A$12,A35)=0,COUNTIF('G2'!$A$21,A35)=0),"",SUMIFS('G2'!$V$9,'G2'!$A$3,A35)+SUMIFS('G2'!$V$18,'G2'!$A$12,A35)+SUMIFS('G2'!$V$27,'G2'!$A$21,A35))</f>
        <v/>
      </c>
      <c r="F35" s="13" t="str">
        <f>IF(AND(COUNTIF('G3'!$A$3,A35)=0,COUNTIF('G3'!$A$12,A35)=0,COUNTIF('G3'!$A$21,A35)=0),"",SUMIFS('G3'!$V$9,'G3'!$A$3,A35)+SUMIFS('G3'!$V$18,'G3'!$A$12,A35)+SUMIFS('G3'!$V$27,'G3'!$A$21,A35))</f>
        <v/>
      </c>
      <c r="G35" s="13" t="str">
        <f>IF(AND(COUNTIF('G4'!$A$3,A35)=0,COUNTIF('G4'!$A$12,A35)=0,COUNTIF('G4'!$A$21,A35)=0),"",SUMIFS('G4'!$V$9,'G4'!$A$3,A35)+SUMIFS('G4'!$V$18,'G4'!$A$12,A35)+SUMIFS('G4'!$V$27,'G4'!$A$21,A35))</f>
        <v/>
      </c>
      <c r="H35" s="13" t="str">
        <f>IF(AND(COUNTIF('G5'!$A$3,A35)=0,COUNTIF('G5'!$A$12,A35)=0,COUNTIF('G5'!$A$21,A35)=0),"",SUMIFS('G5'!$V$9,'G5'!$A$3,A35)+SUMIFS('G5'!$V$18,'G5'!$A$12,A35)+SUMIFS('G5'!$V$27,'G5'!$A$21,A35))</f>
        <v/>
      </c>
      <c r="I35" s="13" t="str">
        <f>IF(AND(COUNTIF('G6'!$A$3,A35)=0,COUNTIF('G6'!$A$12,A35)=0,COUNTIF('G6'!$A$21,A35)=0),"",SUMIFS('G6'!$V$9,'G6'!$A$3,A35)+SUMIFS('G6'!$V$18,'G6'!$A$12,A35)+SUMIFS('G6'!$V$27,'G6'!$A$21,A35))</f>
        <v/>
      </c>
      <c r="J35" s="13" t="str">
        <f>IF(AND(COUNTIF('G7'!$A$3,A35)=0,COUNTIF('G7'!$A$12,A35)=0,COUNTIF('G7'!$A$21,A35)=0),"",SUMIFS('G7'!$V$9,'G7'!$A$3,A35)+SUMIFS('G7'!$V$18,'G7'!$A$12,A35)+SUMIFS('G7'!$V$27,'G7'!$A$21,A35))</f>
        <v/>
      </c>
      <c r="K35" s="13" t="str">
        <f>IF(AND(COUNTIF('G8'!$A$3,A35)=0,COUNTIF('G8'!$A$12,A35)=0,COUNTIF('G8'!$A$21,A35)=0),"",SUMIFS('G8'!$V$9,'G8'!$A$3,A35)+SUMIFS('G8'!$V$18,'G8'!$A$12,A35)+SUMIFS('G8'!$V$27,'G8'!$A$21,A35))</f>
        <v/>
      </c>
      <c r="L35" s="13" t="str">
        <f>IF(AND(COUNTIF('G9'!$A$3,A35)=0,COUNTIF('G9'!$A$12,A35)=0,COUNTIF('G9'!$A$21,A35)=0),"",SUMIFS('G9'!$V$9,'G9'!$A$3,A35)+SUMIFS('G9'!$V$18,'G9'!$A$12,A35)+SUMIFS('G9'!$V$27,'G9'!$A$21,A35))</f>
        <v/>
      </c>
      <c r="M35" s="13" t="str">
        <f>IF(AND(COUNTIF('G10'!$A$3,A35)=0,COUNTIF('G10'!$A$12,A35)=0,COUNTIF('G10'!$A$21,A35)=0),"",SUMIFS('G10'!$V$9,'G10'!$A$3,A35)+SUMIFS('G10'!$V$18,'G10'!$A$12,A35)+SUMIFS('G10'!$V$27,'G10'!$A$21,A35))</f>
        <v/>
      </c>
      <c r="N35" s="13" t="str">
        <f>IF(AND(COUNTIF('G11'!$A$3,A35)=0,COUNTIF('G11'!$A$12,A35)=0,COUNTIF('G11'!$A$21,A35)=0),"",SUMIFS('G11'!$V$9,'G11'!$A$3,A35)+SUMIFS('G11'!$V$18,'G11'!$A$12,A35)+SUMIFS('G11'!$V$27,'G11'!$A$21,A35))</f>
        <v/>
      </c>
      <c r="O35" s="13" t="str">
        <f>IF(AND(COUNTIF('G12'!$A$3,A35)=0,COUNTIF('G12'!$A$12,A35)=0,COUNTIF('G12'!$A$21,A35)=0),"",SUMIFS('G12'!$V$9,'G12'!$A$3,A35)+SUMIFS('G12'!$V$18,'G12'!$A$12,A35)+SUMIFS('G12'!$V$27,'G12'!$A$21,A35))</f>
        <v/>
      </c>
      <c r="P35" s="13" t="str">
        <f>IF(AND(COUNTIF('G13'!$A$3,A35)=0,COUNTIF('G13'!$A$12,A35)=0,COUNTIF('G13'!$A$21,A35)=0),"",SUMIFS('G13'!$V$9,'G13'!$A$3,A35)+SUMIFS('G13'!$V$18,'G13'!$A$12,A35)+SUMIFS('G13'!$V$27,'G13'!$A$21,A35))</f>
        <v/>
      </c>
      <c r="Q35" s="13" t="str">
        <f>IF(AND(COUNTIF('G14'!$A$3,A35)=0,COUNTIF('G14'!$A$12,A35)=0,COUNTIF('G14'!$A$21,A35)=0),"",SUMIFS('G14'!$V$9,'G14'!$A$3,A35)+SUMIFS('G14'!$V$18,'G14'!$A$12,A35)+SUMIFS('G14'!$V$27,'G14'!$A$21,A35))</f>
        <v/>
      </c>
      <c r="R35" s="13" t="str">
        <f>IF(AND(COUNTIF('G15'!$A$3,A35)=0,COUNTIF('G15'!$A$12,A35)=0,COUNTIF('G15'!$A$21,A35)=0),"",SUMIFS('G15'!$V$9,'G15'!$A$3,A35)+SUMIFS('G15'!$V$18,'G15'!$A$12,A35)+SUMIFS('G15'!$V$27,'G15'!$A$21,A35))</f>
        <v/>
      </c>
      <c r="S35" s="13" t="str">
        <f>IF(AND(COUNTIF('G16'!$A$3,A35)=0,COUNTIF('G16'!$A$12,A35)=0,COUNTIF('G16'!$A$21,A35)=0),"",SUMIFS('G16'!$V$9,'G16'!$A$3,A35)+SUMIFS('G16'!$V$18,'G16'!$A$12,A35)+SUMIFS('G16'!$V$27,'G16'!$A$21,A35))</f>
        <v/>
      </c>
      <c r="T35" s="13" t="str">
        <f>IF(AND(COUNTIF('G17'!$A$3,A35)=0,COUNTIF('G17'!$A$12,A35)=0,COUNTIF('G17'!$A$21,A35)=0),"",SUMIFS('G17'!$V$9,'G17'!$A$3,A35)+SUMIFS('G17'!$V$18,'G17'!$A$12,A35)+SUMIFS('G17'!$V$27,'G17'!$A$21,A35))</f>
        <v/>
      </c>
      <c r="U35" s="83" t="str">
        <f>IFERROR(_xlfn.NORM.DIST(B35,AVERAGE(B21:B34),B37,TRUE),"")</f>
        <v/>
      </c>
      <c r="V35" s="87" t="str">
        <f t="shared" si="7"/>
        <v/>
      </c>
      <c r="W35" s="204" t="str">
        <f t="shared" si="8"/>
        <v/>
      </c>
    </row>
    <row r="36" spans="1:257" ht="16.5" customHeight="1" thickBot="1" x14ac:dyDescent="0.25">
      <c r="B36" s="85" t="e">
        <f>AVERAGE(D21:T35)</f>
        <v>#DIV/0!</v>
      </c>
      <c r="C36" s="273" t="s">
        <v>180</v>
      </c>
      <c r="D36" s="266"/>
      <c r="E36" s="267"/>
      <c r="G36" s="85" t="e">
        <f>AVERAGE(D22:T35)</f>
        <v>#DIV/0!</v>
      </c>
      <c r="H36" s="273" t="s">
        <v>181</v>
      </c>
      <c r="I36" s="266"/>
      <c r="J36" s="267"/>
      <c r="L36" s="189">
        <f>IFERROR(10*SQRT(AVERAGE($D$21:$T$35)*AVERAGE(D38:T38)),0)</f>
        <v>0</v>
      </c>
      <c r="M36" s="265" t="s">
        <v>147</v>
      </c>
      <c r="N36" s="266"/>
      <c r="O36" s="266"/>
      <c r="P36" s="266"/>
      <c r="Q36" s="266"/>
      <c r="R36" s="266"/>
      <c r="S36" s="266"/>
      <c r="T36" s="267"/>
      <c r="W36" s="203"/>
    </row>
    <row r="37" spans="1:257" ht="16.5" customHeight="1" x14ac:dyDescent="0.2">
      <c r="B37" s="86" t="e">
        <f>_xlfn.STDEV.P(D21:T35)</f>
        <v>#DIV/0!</v>
      </c>
      <c r="C37" s="274" t="s">
        <v>179</v>
      </c>
      <c r="D37" s="269"/>
      <c r="E37" s="270"/>
      <c r="G37" s="86" t="e">
        <f>_xlfn.STDEV.P(D22:T35)</f>
        <v>#DIV/0!</v>
      </c>
      <c r="H37" s="274" t="s">
        <v>166</v>
      </c>
      <c r="I37" s="269"/>
      <c r="J37" s="270"/>
      <c r="L37" s="190">
        <f>IFERROR((MAX(D21:D35)+MAX(E21:E35)+MAX(F21:F35)+MAX(G21:G35)+MAX(H21:H35)+MAX(I21:I35)+MAX(J21:J35)+MAX(K21:K35)+MAX(L21:L35)+MAX(M21:M35)+MAX(N21:N35)+MAX(O21:O35)+MAX(P21:P35)+MAX(Q21:Q35)+MAX(R21:R35)+MAX(S21:S35)+MAX(T21:T35))/(COUNT(D21:T35)/AVERAGE(D38:T38)),0)</f>
        <v>0</v>
      </c>
      <c r="M37" s="268" t="s">
        <v>148</v>
      </c>
      <c r="N37" s="269"/>
      <c r="O37" s="269"/>
      <c r="P37" s="269"/>
      <c r="Q37" s="269"/>
      <c r="R37" s="269"/>
      <c r="S37" s="269"/>
      <c r="T37" s="270"/>
    </row>
    <row r="38" spans="1:257" s="194" customFormat="1" ht="16.5" hidden="1" customHeight="1" x14ac:dyDescent="0.2">
      <c r="A38" s="193"/>
      <c r="B38" s="193"/>
      <c r="C38" s="193"/>
      <c r="D38" s="248" t="str">
        <f>IF(COUNT(D21:D35)=0,"",COUNT(D21:D35))</f>
        <v/>
      </c>
      <c r="E38" s="248" t="str">
        <f t="shared" ref="E38:T38" si="9">IF(COUNT(E21:E35)=0,"",COUNT(E21:E35))</f>
        <v/>
      </c>
      <c r="F38" s="248" t="str">
        <f t="shared" si="9"/>
        <v/>
      </c>
      <c r="G38" s="248" t="str">
        <f t="shared" si="9"/>
        <v/>
      </c>
      <c r="H38" s="248" t="str">
        <f t="shared" si="9"/>
        <v/>
      </c>
      <c r="I38" s="248" t="str">
        <f t="shared" si="9"/>
        <v/>
      </c>
      <c r="J38" s="248" t="str">
        <f t="shared" si="9"/>
        <v/>
      </c>
      <c r="K38" s="248" t="str">
        <f t="shared" si="9"/>
        <v/>
      </c>
      <c r="L38" s="248" t="str">
        <f t="shared" si="9"/>
        <v/>
      </c>
      <c r="M38" s="248" t="str">
        <f t="shared" si="9"/>
        <v/>
      </c>
      <c r="N38" s="248" t="str">
        <f t="shared" si="9"/>
        <v/>
      </c>
      <c r="O38" s="248" t="str">
        <f t="shared" si="9"/>
        <v/>
      </c>
      <c r="P38" s="248" t="str">
        <f t="shared" si="9"/>
        <v/>
      </c>
      <c r="Q38" s="248" t="str">
        <f t="shared" si="9"/>
        <v/>
      </c>
      <c r="R38" s="248" t="str">
        <f t="shared" si="9"/>
        <v/>
      </c>
      <c r="S38" s="248" t="str">
        <f t="shared" si="9"/>
        <v/>
      </c>
      <c r="T38" s="248" t="str">
        <f t="shared" si="9"/>
        <v/>
      </c>
      <c r="U38" s="193"/>
      <c r="V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c r="CD38" s="193"/>
      <c r="CE38" s="193"/>
      <c r="CF38" s="193"/>
      <c r="CG38" s="193"/>
      <c r="CH38" s="193"/>
      <c r="CI38" s="193"/>
      <c r="CJ38" s="193"/>
      <c r="CK38" s="193"/>
      <c r="CL38" s="193"/>
      <c r="CM38" s="193"/>
      <c r="CN38" s="193"/>
      <c r="CO38" s="193"/>
      <c r="CP38" s="193"/>
      <c r="CQ38" s="193"/>
      <c r="CR38" s="193"/>
      <c r="CS38" s="193"/>
      <c r="CT38" s="193"/>
      <c r="CU38" s="193"/>
      <c r="CV38" s="193"/>
      <c r="CW38" s="193"/>
      <c r="CX38" s="193"/>
      <c r="CY38" s="193"/>
      <c r="CZ38" s="193"/>
      <c r="DA38" s="193"/>
      <c r="DB38" s="193"/>
      <c r="DC38" s="193"/>
      <c r="DD38" s="193"/>
      <c r="DE38" s="193"/>
      <c r="DF38" s="193"/>
      <c r="DG38" s="193"/>
      <c r="DH38" s="193"/>
      <c r="DI38" s="193"/>
      <c r="DJ38" s="193"/>
      <c r="DK38" s="193"/>
      <c r="DL38" s="193"/>
      <c r="DM38" s="193"/>
      <c r="DN38" s="193"/>
      <c r="DO38" s="193"/>
      <c r="DP38" s="193"/>
      <c r="DQ38" s="193"/>
      <c r="DR38" s="193"/>
      <c r="DS38" s="193"/>
      <c r="DT38" s="193"/>
      <c r="DU38" s="193"/>
      <c r="DV38" s="193"/>
      <c r="DW38" s="193"/>
      <c r="DX38" s="193"/>
      <c r="DY38" s="193"/>
      <c r="DZ38" s="193"/>
      <c r="EA38" s="193"/>
      <c r="EB38" s="193"/>
      <c r="EC38" s="193"/>
      <c r="ED38" s="193"/>
      <c r="EE38" s="193"/>
      <c r="EF38" s="193"/>
      <c r="EG38" s="193"/>
      <c r="EH38" s="193"/>
      <c r="EI38" s="193"/>
      <c r="EJ38" s="193"/>
      <c r="EK38" s="193"/>
      <c r="EL38" s="193"/>
      <c r="EM38" s="193"/>
      <c r="EN38" s="193"/>
      <c r="EO38" s="193"/>
      <c r="EP38" s="193"/>
      <c r="EQ38" s="193"/>
      <c r="ER38" s="193"/>
      <c r="ES38" s="193"/>
      <c r="ET38" s="193"/>
      <c r="EU38" s="193"/>
      <c r="EV38" s="193"/>
      <c r="EW38" s="193"/>
      <c r="EX38" s="193"/>
      <c r="EY38" s="193"/>
      <c r="EZ38" s="193"/>
      <c r="FA38" s="193"/>
      <c r="FB38" s="193"/>
      <c r="FC38" s="193"/>
      <c r="FD38" s="193"/>
      <c r="FE38" s="193"/>
      <c r="FF38" s="193"/>
      <c r="FG38" s="193"/>
      <c r="FH38" s="193"/>
      <c r="FI38" s="193"/>
      <c r="FJ38" s="193"/>
      <c r="FK38" s="193"/>
      <c r="FL38" s="193"/>
      <c r="FM38" s="193"/>
      <c r="FN38" s="193"/>
      <c r="FO38" s="193"/>
      <c r="FP38" s="193"/>
      <c r="FQ38" s="193"/>
      <c r="FR38" s="193"/>
      <c r="FS38" s="193"/>
      <c r="FT38" s="193"/>
      <c r="FU38" s="193"/>
      <c r="FV38" s="193"/>
      <c r="FW38" s="193"/>
      <c r="FX38" s="193"/>
      <c r="FY38" s="193"/>
      <c r="FZ38" s="193"/>
      <c r="GA38" s="193"/>
      <c r="GB38" s="193"/>
      <c r="GC38" s="193"/>
      <c r="GD38" s="193"/>
      <c r="GE38" s="193"/>
      <c r="GF38" s="193"/>
      <c r="GG38" s="193"/>
      <c r="GH38" s="193"/>
      <c r="GI38" s="193"/>
      <c r="GJ38" s="193"/>
      <c r="GK38" s="193"/>
      <c r="GL38" s="193"/>
      <c r="GM38" s="193"/>
      <c r="GN38" s="193"/>
      <c r="GO38" s="193"/>
      <c r="GP38" s="193"/>
      <c r="GQ38" s="193"/>
      <c r="GR38" s="193"/>
      <c r="GS38" s="193"/>
      <c r="GT38" s="193"/>
      <c r="GU38" s="193"/>
      <c r="GV38" s="193"/>
      <c r="GW38" s="193"/>
      <c r="GX38" s="193"/>
      <c r="GY38" s="193"/>
      <c r="GZ38" s="193"/>
      <c r="HA38" s="193"/>
      <c r="HB38" s="193"/>
      <c r="HC38" s="193"/>
      <c r="HD38" s="193"/>
      <c r="HE38" s="193"/>
      <c r="HF38" s="193"/>
      <c r="HG38" s="193"/>
      <c r="HH38" s="193"/>
      <c r="HI38" s="193"/>
      <c r="HJ38" s="193"/>
      <c r="HK38" s="193"/>
      <c r="HL38" s="193"/>
      <c r="HM38" s="193"/>
      <c r="HN38" s="193"/>
      <c r="HO38" s="193"/>
      <c r="HP38" s="193"/>
      <c r="HQ38" s="193"/>
      <c r="HR38" s="193"/>
      <c r="HS38" s="193"/>
      <c r="HT38" s="193"/>
      <c r="HU38" s="193"/>
      <c r="HV38" s="193"/>
      <c r="HW38" s="193"/>
      <c r="HX38" s="193"/>
      <c r="HY38" s="193"/>
      <c r="HZ38" s="193"/>
      <c r="IA38" s="193"/>
      <c r="IB38" s="193"/>
      <c r="IC38" s="193"/>
      <c r="ID38" s="193"/>
      <c r="IE38" s="193"/>
      <c r="IF38" s="193"/>
      <c r="IG38" s="193"/>
      <c r="IH38" s="193"/>
      <c r="II38" s="193"/>
      <c r="IJ38" s="193"/>
      <c r="IK38" s="193"/>
      <c r="IL38" s="193"/>
      <c r="IM38" s="193"/>
      <c r="IN38" s="193"/>
      <c r="IO38" s="193"/>
      <c r="IP38" s="193"/>
      <c r="IQ38" s="193"/>
      <c r="IR38" s="193"/>
      <c r="IS38" s="193"/>
      <c r="IT38" s="193"/>
      <c r="IU38" s="193"/>
      <c r="IV38" s="193"/>
      <c r="IW38" s="193"/>
    </row>
  </sheetData>
  <mergeCells count="7">
    <mergeCell ref="M36:T36"/>
    <mergeCell ref="M37:T37"/>
    <mergeCell ref="C18:G18"/>
    <mergeCell ref="C36:E36"/>
    <mergeCell ref="C37:E37"/>
    <mergeCell ref="H36:J36"/>
    <mergeCell ref="H37:J37"/>
  </mergeCells>
  <pageMargins left="1" right="1" top="1" bottom="1" header="0.25" footer="0.25"/>
  <pageSetup orientation="portrait" r:id="rId1"/>
  <headerFooter>
    <oddFooter>&amp;C&amp;"Helvetica,Regular"&amp;11&amp;K000000&amp;P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855468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855468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855468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855468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t="s">
        <v>83</v>
      </c>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t="s">
        <v>84</v>
      </c>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t="s">
        <v>85</v>
      </c>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t="s">
        <v>86</v>
      </c>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t="s">
        <v>87</v>
      </c>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t="s">
        <v>214</v>
      </c>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Q2:S2"/>
    <mergeCell ref="G2:P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6"/>
  <sheetViews>
    <sheetView workbookViewId="0">
      <pane ySplit="2" topLeftCell="A3" activePane="bottomLeft" state="frozen"/>
      <selection pane="bottomLeft" activeCell="Z33" sqref="Z33"/>
    </sheetView>
  </sheetViews>
  <sheetFormatPr defaultColWidth="9.7109375" defaultRowHeight="12.75" x14ac:dyDescent="0.2"/>
  <cols>
    <col min="1" max="1" width="7.42578125" style="245" bestFit="1" customWidth="1"/>
    <col min="2" max="2" width="10.42578125" style="245" bestFit="1" customWidth="1"/>
    <col min="3" max="3" width="6" style="213" bestFit="1" customWidth="1"/>
    <col min="4" max="4" width="5" style="213" bestFit="1" customWidth="1"/>
    <col min="5" max="5" width="6" style="213" customWidth="1"/>
    <col min="6" max="10" width="4.28515625" style="213" customWidth="1"/>
    <col min="11" max="11" width="5.28515625" style="213" customWidth="1"/>
    <col min="12" max="12" width="4.28515625" style="213" customWidth="1"/>
    <col min="13" max="17" width="3.140625" style="213" bestFit="1" customWidth="1"/>
    <col min="18" max="18" width="5.5703125" style="213" customWidth="1"/>
    <col min="19" max="19" width="3.140625" style="213" bestFit="1" customWidth="1"/>
    <col min="20" max="20" width="7" style="213" bestFit="1" customWidth="1"/>
    <col min="21" max="21" width="7.5703125" style="213" customWidth="1"/>
    <col min="22" max="22" width="6.85546875" style="213" bestFit="1" customWidth="1"/>
    <col min="23" max="23" width="4.5703125" style="213" bestFit="1" customWidth="1"/>
    <col min="24" max="25" width="7" style="213" bestFit="1" customWidth="1"/>
    <col min="26" max="27" width="7.5703125" style="213" bestFit="1" customWidth="1"/>
    <col min="28" max="28" width="4.85546875" style="213" bestFit="1" customWidth="1"/>
    <col min="29" max="29" width="6.28515625" style="245" bestFit="1" customWidth="1"/>
    <col min="30" max="30" width="7.5703125" style="245" bestFit="1" customWidth="1"/>
    <col min="31" max="31" width="10.140625" bestFit="1" customWidth="1"/>
    <col min="32" max="32" width="13.5703125" bestFit="1" customWidth="1"/>
    <col min="33" max="33" width="16.5703125" bestFit="1" customWidth="1"/>
    <col min="34" max="34" width="12.5703125" customWidth="1"/>
    <col min="35" max="35" width="13.85546875" customWidth="1"/>
    <col min="36" max="36" width="12.85546875" bestFit="1" customWidth="1"/>
    <col min="37" max="38" width="8.85546875" bestFit="1" customWidth="1"/>
  </cols>
  <sheetData>
    <row r="1" spans="1:38" s="208" customFormat="1" ht="38.25" x14ac:dyDescent="0.2">
      <c r="A1" s="213" t="s">
        <v>186</v>
      </c>
      <c r="B1" s="213" t="s">
        <v>187</v>
      </c>
      <c r="C1" s="213" t="s">
        <v>188</v>
      </c>
      <c r="D1" s="213" t="s">
        <v>24</v>
      </c>
      <c r="E1" s="213" t="s">
        <v>82</v>
      </c>
      <c r="F1" s="213" t="s">
        <v>203</v>
      </c>
      <c r="G1" s="213" t="s">
        <v>204</v>
      </c>
      <c r="H1" s="213" t="s">
        <v>205</v>
      </c>
      <c r="I1" s="213" t="s">
        <v>206</v>
      </c>
      <c r="J1" s="213" t="s">
        <v>207</v>
      </c>
      <c r="K1" s="213" t="s">
        <v>208</v>
      </c>
      <c r="L1" s="213" t="s">
        <v>209</v>
      </c>
      <c r="M1" s="213" t="s">
        <v>196</v>
      </c>
      <c r="N1" s="213" t="s">
        <v>197</v>
      </c>
      <c r="O1" s="213" t="s">
        <v>198</v>
      </c>
      <c r="P1" s="213" t="s">
        <v>199</v>
      </c>
      <c r="Q1" s="213" t="s">
        <v>200</v>
      </c>
      <c r="R1" s="213" t="s">
        <v>201</v>
      </c>
      <c r="S1" s="213" t="s">
        <v>202</v>
      </c>
      <c r="T1" s="213" t="s">
        <v>116</v>
      </c>
      <c r="U1" s="213" t="s">
        <v>117</v>
      </c>
      <c r="V1" s="213" t="s">
        <v>91</v>
      </c>
      <c r="W1" s="213" t="s">
        <v>92</v>
      </c>
      <c r="X1" s="213" t="s">
        <v>71</v>
      </c>
      <c r="Y1" s="213" t="s">
        <v>72</v>
      </c>
      <c r="Z1" s="213" t="s">
        <v>125</v>
      </c>
      <c r="AA1" s="213" t="s">
        <v>126</v>
      </c>
      <c r="AB1" s="213" t="s">
        <v>118</v>
      </c>
      <c r="AC1" s="213" t="s">
        <v>194</v>
      </c>
      <c r="AD1" s="217" t="s">
        <v>23</v>
      </c>
      <c r="AE1" s="217" t="s">
        <v>189</v>
      </c>
      <c r="AF1" s="217" t="s">
        <v>190</v>
      </c>
      <c r="AG1" s="217" t="s">
        <v>191</v>
      </c>
      <c r="AH1" s="217" t="s">
        <v>192</v>
      </c>
      <c r="AI1" s="217" t="s">
        <v>193</v>
      </c>
      <c r="AJ1" s="217" t="s">
        <v>144</v>
      </c>
      <c r="AK1" s="217" t="s">
        <v>133</v>
      </c>
      <c r="AL1" s="217" t="s">
        <v>134</v>
      </c>
    </row>
    <row r="2" spans="1:38" x14ac:dyDescent="0.2">
      <c r="A2" s="212" t="str">
        <f>'G1'!A3</f>
        <v>Team A</v>
      </c>
      <c r="B2" s="212" t="str">
        <f>'G1'!A4</f>
        <v>Quizzer 1</v>
      </c>
      <c r="C2" s="213">
        <v>1</v>
      </c>
      <c r="D2" s="213">
        <f>+'G1'!V4</f>
        <v>0</v>
      </c>
      <c r="E2" s="213">
        <f>+'G1'!W4</f>
        <v>0</v>
      </c>
      <c r="F2" s="213">
        <f>+'G1'!X4/20</f>
        <v>0</v>
      </c>
      <c r="G2" s="213">
        <f>+'G1'!Y4/20</f>
        <v>0</v>
      </c>
      <c r="H2" s="213">
        <f>+'G1'!Z4/20</f>
        <v>0</v>
      </c>
      <c r="I2" s="213">
        <f>+'G1'!AA4/20</f>
        <v>0</v>
      </c>
      <c r="J2" s="213">
        <f>+'G1'!AB4/20</f>
        <v>0</v>
      </c>
      <c r="K2" s="213">
        <f>+'G1'!AC4/20</f>
        <v>0</v>
      </c>
      <c r="L2" s="213">
        <f>+'G1'!AD4/20</f>
        <v>0</v>
      </c>
      <c r="M2" s="213">
        <f>'G1'!CF4</f>
        <v>0</v>
      </c>
      <c r="N2" s="213">
        <f>'G1'!CG4</f>
        <v>0</v>
      </c>
      <c r="O2" s="213">
        <f>'G1'!CH4</f>
        <v>0</v>
      </c>
      <c r="P2" s="213">
        <f>'G1'!CI4</f>
        <v>0</v>
      </c>
      <c r="Q2" s="213">
        <f>'G1'!CJ4</f>
        <v>0</v>
      </c>
      <c r="R2" s="213">
        <f>'G1'!CK4</f>
        <v>0</v>
      </c>
      <c r="S2" s="213">
        <f>'G1'!CL4</f>
        <v>0</v>
      </c>
      <c r="T2" s="213">
        <f>+'G1'!AH4</f>
        <v>0</v>
      </c>
      <c r="U2" s="213">
        <f>+'G1'!AI4</f>
        <v>0</v>
      </c>
      <c r="V2" s="214">
        <f>+'G1'!AJ4</f>
        <v>0</v>
      </c>
      <c r="W2" s="213">
        <f>+'G1'!AK4</f>
        <v>0</v>
      </c>
      <c r="X2" s="213">
        <f>+'G1'!AL4</f>
        <v>0</v>
      </c>
      <c r="Y2" s="213">
        <f>+'G1'!AM4</f>
        <v>0</v>
      </c>
      <c r="Z2" s="213">
        <f>+'G1'!AN4</f>
        <v>0</v>
      </c>
      <c r="AA2" s="213">
        <f>+'G1'!AO4</f>
        <v>0</v>
      </c>
      <c r="AB2" s="213">
        <f>+'G1'!AP4</f>
        <v>0</v>
      </c>
      <c r="AC2" s="214">
        <f>V2-W2</f>
        <v>0</v>
      </c>
      <c r="AD2" s="218">
        <f>SUM(D:D)/(COUNTA(B:B)-1-COUNTIFS(B2:B256,0))</f>
        <v>0</v>
      </c>
      <c r="AE2" s="219" t="e">
        <f>SUM(T:T)/SUM(Z:AA)</f>
        <v>#DIV/0!</v>
      </c>
      <c r="AF2" s="218" t="e">
        <f>SUM(V:V)/SUM(Z:AA)</f>
        <v>#DIV/0!</v>
      </c>
      <c r="AG2" s="218" t="e">
        <f>SUM(W:W)/SUM(Z:Z)</f>
        <v>#DIV/0!</v>
      </c>
      <c r="AH2" s="220" t="e">
        <f>SUM(AB:AB)/SUM(Z:Z)</f>
        <v>#DIV/0!</v>
      </c>
      <c r="AI2" s="218">
        <f>(SUM(V:V)-SUM(W:W))/(COUNTA(B:B)-1-COUNTIFS(B2:B256,0))</f>
        <v>0</v>
      </c>
      <c r="AJ2" s="218" t="e">
        <f>(SUM(V:V)-SUM(W:W))/SUM(Z:Z)</f>
        <v>#DIV/0!</v>
      </c>
      <c r="AK2" s="221" t="e">
        <f>SUM(X:X)/SUM(Z:Z)</f>
        <v>#DIV/0!</v>
      </c>
      <c r="AL2" s="221" t="e">
        <f>SUM(Y:Y)/SUM(AA:AA)</f>
        <v>#DIV/0!</v>
      </c>
    </row>
    <row r="3" spans="1:38" x14ac:dyDescent="0.2">
      <c r="A3" s="212" t="str">
        <f>+A2</f>
        <v>Team A</v>
      </c>
      <c r="B3" s="212" t="str">
        <f>'G1'!A5</f>
        <v>Quizzer 2</v>
      </c>
      <c r="C3" s="213">
        <v>1</v>
      </c>
      <c r="D3" s="213">
        <f>+'G1'!V5</f>
        <v>0</v>
      </c>
      <c r="E3" s="213">
        <f>+'G1'!W5</f>
        <v>0</v>
      </c>
      <c r="F3" s="213">
        <f>+'G1'!X5/20</f>
        <v>0</v>
      </c>
      <c r="G3" s="213">
        <f>+'G1'!Y5/20</f>
        <v>0</v>
      </c>
      <c r="H3" s="213">
        <f>+'G1'!Z5/20</f>
        <v>0</v>
      </c>
      <c r="I3" s="213">
        <f>+'G1'!AA5/20</f>
        <v>0</v>
      </c>
      <c r="J3" s="213">
        <f>+'G1'!AB5/20</f>
        <v>0</v>
      </c>
      <c r="K3" s="213">
        <f>+'G1'!AC5/20</f>
        <v>0</v>
      </c>
      <c r="L3" s="213">
        <f>+'G1'!AD5/20</f>
        <v>0</v>
      </c>
      <c r="M3" s="213">
        <f>'G1'!CF5</f>
        <v>0</v>
      </c>
      <c r="N3" s="213">
        <f>'G1'!CG5</f>
        <v>0</v>
      </c>
      <c r="O3" s="213">
        <f>'G1'!CH5</f>
        <v>0</v>
      </c>
      <c r="P3" s="213">
        <f>'G1'!CI5</f>
        <v>0</v>
      </c>
      <c r="Q3" s="213">
        <f>'G1'!CJ5</f>
        <v>0</v>
      </c>
      <c r="R3" s="213">
        <f>'G1'!CK5</f>
        <v>0</v>
      </c>
      <c r="S3" s="213">
        <f>'G1'!CL5</f>
        <v>0</v>
      </c>
      <c r="T3" s="213">
        <f>+'G1'!AH5</f>
        <v>0</v>
      </c>
      <c r="U3" s="213">
        <f>+'G1'!AI5</f>
        <v>0</v>
      </c>
      <c r="V3" s="214">
        <f>+'G1'!AJ5</f>
        <v>0</v>
      </c>
      <c r="W3" s="213">
        <f>+'G1'!AK5</f>
        <v>0</v>
      </c>
      <c r="X3" s="213">
        <f>+'G1'!AL5</f>
        <v>0</v>
      </c>
      <c r="Y3" s="213">
        <f>+'G1'!AM5</f>
        <v>0</v>
      </c>
      <c r="Z3" s="213">
        <f>+'G1'!AN5</f>
        <v>0</v>
      </c>
      <c r="AA3" s="213">
        <f>+'G1'!AO5</f>
        <v>0</v>
      </c>
      <c r="AB3" s="213">
        <f>+'G1'!AP5</f>
        <v>0</v>
      </c>
      <c r="AC3" s="214">
        <f t="shared" ref="AC3:AC96" si="0">V3-W3</f>
        <v>0</v>
      </c>
    </row>
    <row r="4" spans="1:38" x14ac:dyDescent="0.2">
      <c r="A4" s="212" t="str">
        <f t="shared" ref="A4:A6" si="1">+A3</f>
        <v>Team A</v>
      </c>
      <c r="B4" s="212">
        <f>'G1'!A6</f>
        <v>0</v>
      </c>
      <c r="C4" s="213">
        <v>1</v>
      </c>
      <c r="D4" s="213">
        <f>+'G1'!V6</f>
        <v>0</v>
      </c>
      <c r="E4" s="213">
        <f>+'G1'!W6</f>
        <v>0</v>
      </c>
      <c r="F4" s="213">
        <f>+'G1'!X6/20</f>
        <v>0</v>
      </c>
      <c r="G4" s="213">
        <f>+'G1'!Y6/20</f>
        <v>0</v>
      </c>
      <c r="H4" s="213">
        <f>+'G1'!Z6/20</f>
        <v>0</v>
      </c>
      <c r="I4" s="213">
        <f>+'G1'!AA6/20</f>
        <v>0</v>
      </c>
      <c r="J4" s="213">
        <f>+'G1'!AB6/20</f>
        <v>0</v>
      </c>
      <c r="K4" s="213">
        <f>+'G1'!AC6/20</f>
        <v>0</v>
      </c>
      <c r="L4" s="213">
        <f>+'G1'!AD6/20</f>
        <v>0</v>
      </c>
      <c r="M4" s="213">
        <f>'G1'!CF6</f>
        <v>0</v>
      </c>
      <c r="N4" s="213">
        <f>'G1'!CG6</f>
        <v>0</v>
      </c>
      <c r="O4" s="213">
        <f>'G1'!CH6</f>
        <v>0</v>
      </c>
      <c r="P4" s="213">
        <f>'G1'!CI6</f>
        <v>0</v>
      </c>
      <c r="Q4" s="213">
        <f>'G1'!CJ6</f>
        <v>0</v>
      </c>
      <c r="R4" s="213">
        <f>'G1'!CK6</f>
        <v>0</v>
      </c>
      <c r="S4" s="213">
        <f>'G1'!CL6</f>
        <v>0</v>
      </c>
      <c r="T4" s="213">
        <f>+'G1'!AH6</f>
        <v>0</v>
      </c>
      <c r="U4" s="213">
        <f>+'G1'!AI6</f>
        <v>0</v>
      </c>
      <c r="V4" s="214">
        <f>+'G1'!AJ6</f>
        <v>0</v>
      </c>
      <c r="W4" s="213">
        <f>+'G1'!AK6</f>
        <v>0</v>
      </c>
      <c r="X4" s="213">
        <f>+'G1'!AL6</f>
        <v>0</v>
      </c>
      <c r="Y4" s="213">
        <f>+'G1'!AM6</f>
        <v>0</v>
      </c>
      <c r="Z4" s="213">
        <f>+'G1'!AN6</f>
        <v>0</v>
      </c>
      <c r="AA4" s="213">
        <f>+'G1'!AO6</f>
        <v>0</v>
      </c>
      <c r="AB4" s="213">
        <f>+'G1'!AP6</f>
        <v>0</v>
      </c>
      <c r="AC4" s="214">
        <f t="shared" si="0"/>
        <v>0</v>
      </c>
    </row>
    <row r="5" spans="1:38" x14ac:dyDescent="0.2">
      <c r="A5" s="212" t="str">
        <f t="shared" si="1"/>
        <v>Team A</v>
      </c>
      <c r="B5" s="212">
        <f>'G1'!A7</f>
        <v>0</v>
      </c>
      <c r="C5" s="213">
        <v>1</v>
      </c>
      <c r="D5" s="213">
        <f>+'G1'!V7</f>
        <v>0</v>
      </c>
      <c r="E5" s="213">
        <f>+'G1'!W7</f>
        <v>0</v>
      </c>
      <c r="F5" s="213">
        <f>+'G1'!X7/20</f>
        <v>0</v>
      </c>
      <c r="G5" s="213">
        <f>+'G1'!Y7/20</f>
        <v>0</v>
      </c>
      <c r="H5" s="213">
        <f>+'G1'!Z7/20</f>
        <v>0</v>
      </c>
      <c r="I5" s="213">
        <f>+'G1'!AA7/20</f>
        <v>0</v>
      </c>
      <c r="J5" s="213">
        <f>+'G1'!AB7/20</f>
        <v>0</v>
      </c>
      <c r="K5" s="213">
        <f>+'G1'!AC7/20</f>
        <v>0</v>
      </c>
      <c r="L5" s="213">
        <f>+'G1'!AD7/20</f>
        <v>0</v>
      </c>
      <c r="M5" s="213">
        <f>'G1'!CF7</f>
        <v>0</v>
      </c>
      <c r="N5" s="213">
        <f>'G1'!CG7</f>
        <v>0</v>
      </c>
      <c r="O5" s="213">
        <f>'G1'!CH7</f>
        <v>0</v>
      </c>
      <c r="P5" s="213">
        <f>'G1'!CI7</f>
        <v>0</v>
      </c>
      <c r="Q5" s="213">
        <f>'G1'!CJ7</f>
        <v>0</v>
      </c>
      <c r="R5" s="213">
        <f>'G1'!CK7</f>
        <v>0</v>
      </c>
      <c r="S5" s="213">
        <f>'G1'!CL7</f>
        <v>0</v>
      </c>
      <c r="T5" s="213">
        <f>+'G1'!AH7</f>
        <v>0</v>
      </c>
      <c r="U5" s="213">
        <f>+'G1'!AI7</f>
        <v>0</v>
      </c>
      <c r="V5" s="214">
        <f>+'G1'!AJ7</f>
        <v>0</v>
      </c>
      <c r="W5" s="213">
        <f>+'G1'!AK7</f>
        <v>0</v>
      </c>
      <c r="X5" s="213">
        <f>+'G1'!AL7</f>
        <v>0</v>
      </c>
      <c r="Y5" s="213">
        <f>+'G1'!AM7</f>
        <v>0</v>
      </c>
      <c r="Z5" s="213">
        <f>+'G1'!AN7</f>
        <v>0</v>
      </c>
      <c r="AA5" s="213">
        <f>+'G1'!AO7</f>
        <v>0</v>
      </c>
      <c r="AB5" s="213">
        <f>+'G1'!AP7</f>
        <v>0</v>
      </c>
      <c r="AC5" s="214">
        <f t="shared" si="0"/>
        <v>0</v>
      </c>
    </row>
    <row r="6" spans="1:38" x14ac:dyDescent="0.2">
      <c r="A6" s="212" t="str">
        <f t="shared" si="1"/>
        <v>Team A</v>
      </c>
      <c r="B6" s="212">
        <f>'G1'!A8</f>
        <v>0</v>
      </c>
      <c r="C6" s="213">
        <v>1</v>
      </c>
      <c r="D6" s="213">
        <f>+'G1'!V8</f>
        <v>0</v>
      </c>
      <c r="E6" s="213">
        <f>+'G1'!W8</f>
        <v>0</v>
      </c>
      <c r="F6" s="213">
        <f>+'G1'!X8/20</f>
        <v>0</v>
      </c>
      <c r="G6" s="213">
        <f>+'G1'!Y8/20</f>
        <v>0</v>
      </c>
      <c r="H6" s="213">
        <f>+'G1'!Z8/20</f>
        <v>0</v>
      </c>
      <c r="I6" s="213">
        <f>+'G1'!AA8/20</f>
        <v>0</v>
      </c>
      <c r="J6" s="213">
        <f>+'G1'!AB8/20</f>
        <v>0</v>
      </c>
      <c r="K6" s="213">
        <f>+'G1'!AC8/20</f>
        <v>0</v>
      </c>
      <c r="L6" s="213">
        <f>+'G1'!AD8/20</f>
        <v>0</v>
      </c>
      <c r="M6" s="213">
        <f>'G1'!CF8</f>
        <v>0</v>
      </c>
      <c r="N6" s="213">
        <f>'G1'!CG8</f>
        <v>0</v>
      </c>
      <c r="O6" s="213">
        <f>'G1'!CH8</f>
        <v>0</v>
      </c>
      <c r="P6" s="213">
        <f>'G1'!CI8</f>
        <v>0</v>
      </c>
      <c r="Q6" s="213">
        <f>'G1'!CJ8</f>
        <v>0</v>
      </c>
      <c r="R6" s="213">
        <f>'G1'!CK8</f>
        <v>0</v>
      </c>
      <c r="S6" s="213">
        <f>'G1'!CL8</f>
        <v>0</v>
      </c>
      <c r="T6" s="213">
        <f>+'G1'!AH8</f>
        <v>0</v>
      </c>
      <c r="U6" s="213">
        <f>+'G1'!AI8</f>
        <v>0</v>
      </c>
      <c r="V6" s="214">
        <f>+'G1'!AJ8</f>
        <v>0</v>
      </c>
      <c r="W6" s="213">
        <f>+'G1'!AK8</f>
        <v>0</v>
      </c>
      <c r="X6" s="213">
        <f>+'G1'!AL8</f>
        <v>0</v>
      </c>
      <c r="Y6" s="213">
        <f>+'G1'!AM8</f>
        <v>0</v>
      </c>
      <c r="Z6" s="213">
        <f>+'G1'!AN8</f>
        <v>0</v>
      </c>
      <c r="AA6" s="213">
        <f>+'G1'!AO8</f>
        <v>0</v>
      </c>
      <c r="AB6" s="213">
        <f>+'G1'!AP8</f>
        <v>0</v>
      </c>
      <c r="AC6" s="214">
        <f t="shared" si="0"/>
        <v>0</v>
      </c>
    </row>
    <row r="7" spans="1:38" x14ac:dyDescent="0.2">
      <c r="A7" s="212" t="str">
        <f>+'G1'!A12</f>
        <v>Team B</v>
      </c>
      <c r="B7" s="212" t="str">
        <f>+'G1'!A13</f>
        <v>Quizzer 3</v>
      </c>
      <c r="C7" s="213">
        <v>1</v>
      </c>
      <c r="D7" s="213">
        <f>+'G1'!V13</f>
        <v>0</v>
      </c>
      <c r="E7" s="213">
        <f>+'G1'!W13</f>
        <v>0</v>
      </c>
      <c r="F7" s="213">
        <f>+'G1'!X13/20</f>
        <v>0</v>
      </c>
      <c r="G7" s="213">
        <f>+'G1'!Y13/20</f>
        <v>0</v>
      </c>
      <c r="H7" s="213">
        <f>+'G1'!Z13/20</f>
        <v>0</v>
      </c>
      <c r="I7" s="213">
        <f>+'G1'!AA13/20</f>
        <v>0</v>
      </c>
      <c r="J7" s="213">
        <f>+'G1'!AB13/20</f>
        <v>0</v>
      </c>
      <c r="K7" s="213">
        <f>+'G1'!AC13/20</f>
        <v>0</v>
      </c>
      <c r="L7" s="213">
        <f>+'G1'!AD13/20</f>
        <v>0</v>
      </c>
      <c r="M7" s="213">
        <f>+'G1'!CF13</f>
        <v>0</v>
      </c>
      <c r="N7" s="213">
        <f>+'G1'!CG13</f>
        <v>0</v>
      </c>
      <c r="O7" s="213">
        <f>+'G1'!CH13</f>
        <v>0</v>
      </c>
      <c r="P7" s="213">
        <f>+'G1'!CI13</f>
        <v>0</v>
      </c>
      <c r="Q7" s="213">
        <f>+'G1'!CJ13</f>
        <v>0</v>
      </c>
      <c r="R7" s="213">
        <f>+'G1'!CK13</f>
        <v>0</v>
      </c>
      <c r="S7" s="213">
        <f>+'G1'!CL13</f>
        <v>0</v>
      </c>
      <c r="T7" s="213">
        <f>+'G1'!AH13</f>
        <v>0</v>
      </c>
      <c r="U7" s="213">
        <f>+'G1'!AI13</f>
        <v>0</v>
      </c>
      <c r="V7" s="214">
        <f>+'G1'!AJ13</f>
        <v>0</v>
      </c>
      <c r="W7" s="213">
        <f>+'G1'!AK13</f>
        <v>0</v>
      </c>
      <c r="X7" s="213">
        <f>+'G1'!AL13</f>
        <v>0</v>
      </c>
      <c r="Y7" s="213">
        <f>+'G1'!AM13</f>
        <v>0</v>
      </c>
      <c r="Z7" s="213">
        <f>+'G1'!AN13</f>
        <v>0</v>
      </c>
      <c r="AA7" s="213">
        <f>+'G1'!AO13</f>
        <v>0</v>
      </c>
      <c r="AB7" s="213">
        <f>+'G1'!AP13</f>
        <v>0</v>
      </c>
      <c r="AC7" s="214">
        <f t="shared" si="0"/>
        <v>0</v>
      </c>
    </row>
    <row r="8" spans="1:38" x14ac:dyDescent="0.2">
      <c r="A8" s="212" t="str">
        <f>+A7</f>
        <v>Team B</v>
      </c>
      <c r="B8" s="212" t="str">
        <f>+'G1'!A14</f>
        <v>Quizzer 4</v>
      </c>
      <c r="C8" s="213">
        <v>1</v>
      </c>
      <c r="D8" s="213">
        <f>+'G1'!V14</f>
        <v>0</v>
      </c>
      <c r="E8" s="213">
        <f>+'G1'!W14</f>
        <v>0</v>
      </c>
      <c r="F8" s="213">
        <f>+'G1'!X14/20</f>
        <v>0</v>
      </c>
      <c r="G8" s="213">
        <f>+'G1'!Y14/20</f>
        <v>0</v>
      </c>
      <c r="H8" s="213">
        <f>+'G1'!Z14/20</f>
        <v>0</v>
      </c>
      <c r="I8" s="213">
        <f>+'G1'!AA14/20</f>
        <v>0</v>
      </c>
      <c r="J8" s="213">
        <f>+'G1'!AB14/20</f>
        <v>0</v>
      </c>
      <c r="K8" s="213">
        <f>+'G1'!AC14/20</f>
        <v>0</v>
      </c>
      <c r="L8" s="213">
        <f>+'G1'!AD14/20</f>
        <v>0</v>
      </c>
      <c r="M8" s="213">
        <f>+'G1'!CF14</f>
        <v>0</v>
      </c>
      <c r="N8" s="213">
        <f>+'G1'!CG14</f>
        <v>0</v>
      </c>
      <c r="O8" s="213">
        <f>+'G1'!CH14</f>
        <v>0</v>
      </c>
      <c r="P8" s="213">
        <f>+'G1'!CI14</f>
        <v>0</v>
      </c>
      <c r="Q8" s="213">
        <f>+'G1'!CJ14</f>
        <v>0</v>
      </c>
      <c r="R8" s="213">
        <f>+'G1'!CK14</f>
        <v>0</v>
      </c>
      <c r="S8" s="213">
        <f>+'G1'!CL14</f>
        <v>0</v>
      </c>
      <c r="T8" s="213">
        <f>+'G1'!AH14</f>
        <v>0</v>
      </c>
      <c r="U8" s="213">
        <f>+'G1'!AI14</f>
        <v>0</v>
      </c>
      <c r="V8" s="214">
        <f>+'G1'!AJ14</f>
        <v>0</v>
      </c>
      <c r="W8" s="213">
        <f>+'G1'!AK14</f>
        <v>0</v>
      </c>
      <c r="X8" s="213">
        <f>+'G1'!AL14</f>
        <v>0</v>
      </c>
      <c r="Y8" s="213">
        <f>+'G1'!AM14</f>
        <v>0</v>
      </c>
      <c r="Z8" s="213">
        <f>+'G1'!AN14</f>
        <v>0</v>
      </c>
      <c r="AA8" s="213">
        <f>+'G1'!AO14</f>
        <v>0</v>
      </c>
      <c r="AB8" s="213">
        <f>+'G1'!AP14</f>
        <v>0</v>
      </c>
      <c r="AC8" s="214">
        <f t="shared" si="0"/>
        <v>0</v>
      </c>
    </row>
    <row r="9" spans="1:38" x14ac:dyDescent="0.2">
      <c r="A9" s="212" t="str">
        <f t="shared" ref="A9:A11" si="2">+A8</f>
        <v>Team B</v>
      </c>
      <c r="B9" s="212">
        <f>+'G1'!A15</f>
        <v>0</v>
      </c>
      <c r="C9" s="213">
        <v>1</v>
      </c>
      <c r="D9" s="213">
        <f>+'G1'!V15</f>
        <v>0</v>
      </c>
      <c r="E9" s="213">
        <f>+'G1'!W15</f>
        <v>0</v>
      </c>
      <c r="F9" s="213">
        <f>+'G1'!X15/20</f>
        <v>0</v>
      </c>
      <c r="G9" s="213">
        <f>+'G1'!Y15/20</f>
        <v>0</v>
      </c>
      <c r="H9" s="213">
        <f>+'G1'!Z15/20</f>
        <v>0</v>
      </c>
      <c r="I9" s="213">
        <f>+'G1'!AA15/20</f>
        <v>0</v>
      </c>
      <c r="J9" s="213">
        <f>+'G1'!AB15/20</f>
        <v>0</v>
      </c>
      <c r="K9" s="213">
        <f>+'G1'!AC15/20</f>
        <v>0</v>
      </c>
      <c r="L9" s="213">
        <f>+'G1'!AD15/20</f>
        <v>0</v>
      </c>
      <c r="M9" s="213">
        <f>+'G1'!CF15</f>
        <v>0</v>
      </c>
      <c r="N9" s="213">
        <f>+'G1'!CG15</f>
        <v>0</v>
      </c>
      <c r="O9" s="213">
        <f>+'G1'!CH15</f>
        <v>0</v>
      </c>
      <c r="P9" s="213">
        <f>+'G1'!CI15</f>
        <v>0</v>
      </c>
      <c r="Q9" s="213">
        <f>+'G1'!CJ15</f>
        <v>0</v>
      </c>
      <c r="R9" s="213">
        <f>+'G1'!CK15</f>
        <v>0</v>
      </c>
      <c r="S9" s="213">
        <f>+'G1'!CL15</f>
        <v>0</v>
      </c>
      <c r="T9" s="213">
        <f>+'G1'!AH15</f>
        <v>0</v>
      </c>
      <c r="U9" s="213">
        <f>+'G1'!AI15</f>
        <v>0</v>
      </c>
      <c r="V9" s="214">
        <f>+'G1'!AJ15</f>
        <v>0</v>
      </c>
      <c r="W9" s="213">
        <f>+'G1'!AK15</f>
        <v>0</v>
      </c>
      <c r="X9" s="213">
        <f>+'G1'!AL15</f>
        <v>0</v>
      </c>
      <c r="Y9" s="213">
        <f>+'G1'!AM15</f>
        <v>0</v>
      </c>
      <c r="Z9" s="213">
        <f>+'G1'!AN15</f>
        <v>0</v>
      </c>
      <c r="AA9" s="213">
        <f>+'G1'!AO15</f>
        <v>0</v>
      </c>
      <c r="AB9" s="213">
        <f>+'G1'!AP15</f>
        <v>0</v>
      </c>
      <c r="AC9" s="214">
        <f t="shared" si="0"/>
        <v>0</v>
      </c>
    </row>
    <row r="10" spans="1:38" x14ac:dyDescent="0.2">
      <c r="A10" s="212" t="str">
        <f t="shared" si="2"/>
        <v>Team B</v>
      </c>
      <c r="B10" s="212">
        <f>+'G1'!A16</f>
        <v>0</v>
      </c>
      <c r="C10" s="213">
        <v>1</v>
      </c>
      <c r="D10" s="213">
        <f>+'G1'!V16</f>
        <v>0</v>
      </c>
      <c r="E10" s="213">
        <f>+'G1'!W16</f>
        <v>0</v>
      </c>
      <c r="F10" s="213">
        <f>+'G1'!X16/20</f>
        <v>0</v>
      </c>
      <c r="G10" s="213">
        <f>+'G1'!Y16/20</f>
        <v>0</v>
      </c>
      <c r="H10" s="213">
        <f>+'G1'!Z16/20</f>
        <v>0</v>
      </c>
      <c r="I10" s="213">
        <f>+'G1'!AA16/20</f>
        <v>0</v>
      </c>
      <c r="J10" s="213">
        <f>+'G1'!AB16/20</f>
        <v>0</v>
      </c>
      <c r="K10" s="213">
        <f>+'G1'!AC16/20</f>
        <v>0</v>
      </c>
      <c r="L10" s="213">
        <f>+'G1'!AD16/20</f>
        <v>0</v>
      </c>
      <c r="M10" s="213">
        <f>+'G1'!CF16</f>
        <v>0</v>
      </c>
      <c r="N10" s="213">
        <f>+'G1'!CG16</f>
        <v>0</v>
      </c>
      <c r="O10" s="213">
        <f>+'G1'!CH16</f>
        <v>0</v>
      </c>
      <c r="P10" s="213">
        <f>+'G1'!CI16</f>
        <v>0</v>
      </c>
      <c r="Q10" s="213">
        <f>+'G1'!CJ16</f>
        <v>0</v>
      </c>
      <c r="R10" s="213">
        <f>+'G1'!CK16</f>
        <v>0</v>
      </c>
      <c r="S10" s="213">
        <f>+'G1'!CL16</f>
        <v>0</v>
      </c>
      <c r="T10" s="213">
        <f>+'G1'!AH16</f>
        <v>0</v>
      </c>
      <c r="U10" s="213">
        <f>+'G1'!AI16</f>
        <v>0</v>
      </c>
      <c r="V10" s="214">
        <f>+'G1'!AJ16</f>
        <v>0</v>
      </c>
      <c r="W10" s="213">
        <f>+'G1'!AK16</f>
        <v>0</v>
      </c>
      <c r="X10" s="213">
        <f>+'G1'!AL16</f>
        <v>0</v>
      </c>
      <c r="Y10" s="213">
        <f>+'G1'!AM16</f>
        <v>0</v>
      </c>
      <c r="Z10" s="213">
        <f>+'G1'!AN16</f>
        <v>0</v>
      </c>
      <c r="AA10" s="213">
        <f>+'G1'!AO16</f>
        <v>0</v>
      </c>
      <c r="AB10" s="213">
        <f>+'G1'!AP16</f>
        <v>0</v>
      </c>
      <c r="AC10" s="214">
        <f t="shared" si="0"/>
        <v>0</v>
      </c>
    </row>
    <row r="11" spans="1:38" x14ac:dyDescent="0.2">
      <c r="A11" s="212" t="str">
        <f t="shared" si="2"/>
        <v>Team B</v>
      </c>
      <c r="B11" s="212">
        <f>+'G1'!A17</f>
        <v>0</v>
      </c>
      <c r="C11" s="213">
        <v>1</v>
      </c>
      <c r="D11" s="213">
        <f>+'G1'!V17</f>
        <v>0</v>
      </c>
      <c r="E11" s="213">
        <f>+'G1'!W17</f>
        <v>0</v>
      </c>
      <c r="F11" s="213">
        <f>+'G1'!X17/20</f>
        <v>0</v>
      </c>
      <c r="G11" s="213">
        <f>+'G1'!Y17/20</f>
        <v>0</v>
      </c>
      <c r="H11" s="213">
        <f>+'G1'!Z17/20</f>
        <v>0</v>
      </c>
      <c r="I11" s="213">
        <f>+'G1'!AA17/20</f>
        <v>0</v>
      </c>
      <c r="J11" s="213">
        <f>+'G1'!AB17/20</f>
        <v>0</v>
      </c>
      <c r="K11" s="213">
        <f>+'G1'!AC17/20</f>
        <v>0</v>
      </c>
      <c r="L11" s="213">
        <f>+'G1'!AD17/20</f>
        <v>0</v>
      </c>
      <c r="M11" s="213">
        <f>+'G1'!CF17</f>
        <v>0</v>
      </c>
      <c r="N11" s="213">
        <f>+'G1'!CG17</f>
        <v>0</v>
      </c>
      <c r="O11" s="213">
        <f>+'G1'!CH17</f>
        <v>0</v>
      </c>
      <c r="P11" s="213">
        <f>+'G1'!CI17</f>
        <v>0</v>
      </c>
      <c r="Q11" s="213">
        <f>+'G1'!CJ17</f>
        <v>0</v>
      </c>
      <c r="R11" s="213">
        <f>+'G1'!CK17</f>
        <v>0</v>
      </c>
      <c r="S11" s="213">
        <f>+'G1'!CL17</f>
        <v>0</v>
      </c>
      <c r="T11" s="213">
        <f>+'G1'!AH17</f>
        <v>0</v>
      </c>
      <c r="U11" s="213">
        <f>+'G1'!AI17</f>
        <v>0</v>
      </c>
      <c r="V11" s="214">
        <f>+'G1'!AJ17</f>
        <v>0</v>
      </c>
      <c r="W11" s="213">
        <f>+'G1'!AK17</f>
        <v>0</v>
      </c>
      <c r="X11" s="213">
        <f>+'G1'!AL17</f>
        <v>0</v>
      </c>
      <c r="Y11" s="213">
        <f>+'G1'!AM17</f>
        <v>0</v>
      </c>
      <c r="Z11" s="213">
        <f>+'G1'!AN17</f>
        <v>0</v>
      </c>
      <c r="AA11" s="213">
        <f>+'G1'!AO17</f>
        <v>0</v>
      </c>
      <c r="AB11" s="213">
        <f>+'G1'!AP17</f>
        <v>0</v>
      </c>
      <c r="AC11" s="214">
        <f t="shared" si="0"/>
        <v>0</v>
      </c>
    </row>
    <row r="12" spans="1:38" s="60" customFormat="1" x14ac:dyDescent="0.2">
      <c r="A12" s="212" t="str">
        <f>+'G1'!A21</f>
        <v>Team C</v>
      </c>
      <c r="B12" s="212" t="str">
        <f>+'G1'!A22</f>
        <v>Quizzer 5</v>
      </c>
      <c r="C12" s="213">
        <v>1</v>
      </c>
      <c r="D12" s="213">
        <f>+'G1'!V22</f>
        <v>0</v>
      </c>
      <c r="E12" s="213">
        <f>+'G1'!W22</f>
        <v>0</v>
      </c>
      <c r="F12" s="213">
        <f>+'G1'!X22/20</f>
        <v>0</v>
      </c>
      <c r="G12" s="213">
        <f>+'G1'!Y22/20</f>
        <v>0</v>
      </c>
      <c r="H12" s="213">
        <f>+'G1'!Z22/20</f>
        <v>0</v>
      </c>
      <c r="I12" s="213">
        <f>+'G1'!AA22/20</f>
        <v>0</v>
      </c>
      <c r="J12" s="213">
        <f>+'G1'!AB22/20</f>
        <v>0</v>
      </c>
      <c r="K12" s="213">
        <f>+'G1'!AC22/20</f>
        <v>0</v>
      </c>
      <c r="L12" s="213">
        <f>+'G1'!AD22/20</f>
        <v>0</v>
      </c>
      <c r="M12" s="213">
        <f>+'G1'!CF22</f>
        <v>0</v>
      </c>
      <c r="N12" s="213">
        <f>+'G1'!CG22</f>
        <v>0</v>
      </c>
      <c r="O12" s="213">
        <f>+'G1'!CH22</f>
        <v>0</v>
      </c>
      <c r="P12" s="213">
        <f>+'G1'!CI22</f>
        <v>0</v>
      </c>
      <c r="Q12" s="213">
        <f>+'G1'!CJ22</f>
        <v>0</v>
      </c>
      <c r="R12" s="213">
        <f>+'G1'!CK22</f>
        <v>0</v>
      </c>
      <c r="S12" s="213">
        <f>+'G1'!CL22</f>
        <v>0</v>
      </c>
      <c r="T12" s="213">
        <f>+'G1'!AH22</f>
        <v>0</v>
      </c>
      <c r="U12" s="213">
        <f>+'G1'!AI22</f>
        <v>0</v>
      </c>
      <c r="V12" s="214">
        <f>+'G1'!AJ22</f>
        <v>0</v>
      </c>
      <c r="W12" s="213">
        <f>+'G1'!AK22</f>
        <v>0</v>
      </c>
      <c r="X12" s="213">
        <f>+'G1'!AL22</f>
        <v>0</v>
      </c>
      <c r="Y12" s="213">
        <f>+'G1'!AM22</f>
        <v>0</v>
      </c>
      <c r="Z12" s="213">
        <f>+'G1'!AN22</f>
        <v>0</v>
      </c>
      <c r="AA12" s="213">
        <f>+'G1'!AO22</f>
        <v>0</v>
      </c>
      <c r="AB12" s="213">
        <f>+'G1'!AP22</f>
        <v>0</v>
      </c>
      <c r="AC12" s="214">
        <f t="shared" si="0"/>
        <v>0</v>
      </c>
      <c r="AD12" s="245"/>
    </row>
    <row r="13" spans="1:38" s="60" customFormat="1" x14ac:dyDescent="0.2">
      <c r="A13" s="212" t="str">
        <f t="shared" ref="A13:A16" si="3">+A12</f>
        <v>Team C</v>
      </c>
      <c r="B13" s="212" t="str">
        <f>+'G1'!A23</f>
        <v>Quizzer 6</v>
      </c>
      <c r="C13" s="213">
        <v>1</v>
      </c>
      <c r="D13" s="213">
        <f>+'G1'!V23</f>
        <v>0</v>
      </c>
      <c r="E13" s="213">
        <f>+'G1'!W23</f>
        <v>0</v>
      </c>
      <c r="F13" s="213">
        <f>+'G1'!X23/20</f>
        <v>0</v>
      </c>
      <c r="G13" s="213">
        <f>+'G1'!Y23/20</f>
        <v>0</v>
      </c>
      <c r="H13" s="213">
        <f>+'G1'!Z23/20</f>
        <v>0</v>
      </c>
      <c r="I13" s="213">
        <f>+'G1'!AA23/20</f>
        <v>0</v>
      </c>
      <c r="J13" s="213">
        <f>+'G1'!AB23/20</f>
        <v>0</v>
      </c>
      <c r="K13" s="213">
        <f>+'G1'!AC23/20</f>
        <v>0</v>
      </c>
      <c r="L13" s="213">
        <f>+'G1'!AD23/20</f>
        <v>0</v>
      </c>
      <c r="M13" s="213">
        <f>+'G1'!CF23</f>
        <v>0</v>
      </c>
      <c r="N13" s="213">
        <f>+'G1'!CG23</f>
        <v>0</v>
      </c>
      <c r="O13" s="213">
        <f>+'G1'!CH23</f>
        <v>0</v>
      </c>
      <c r="P13" s="213">
        <f>+'G1'!CI23</f>
        <v>0</v>
      </c>
      <c r="Q13" s="213">
        <f>+'G1'!CJ23</f>
        <v>0</v>
      </c>
      <c r="R13" s="213">
        <f>+'G1'!CK23</f>
        <v>0</v>
      </c>
      <c r="S13" s="213">
        <f>+'G1'!CL23</f>
        <v>0</v>
      </c>
      <c r="T13" s="213">
        <f>+'G1'!AH23</f>
        <v>0</v>
      </c>
      <c r="U13" s="213">
        <f>+'G1'!AI23</f>
        <v>0</v>
      </c>
      <c r="V13" s="214">
        <f>+'G1'!AJ23</f>
        <v>0</v>
      </c>
      <c r="W13" s="213">
        <f>+'G1'!AK23</f>
        <v>0</v>
      </c>
      <c r="X13" s="213">
        <f>+'G1'!AL23</f>
        <v>0</v>
      </c>
      <c r="Y13" s="213">
        <f>+'G1'!AM23</f>
        <v>0</v>
      </c>
      <c r="Z13" s="213">
        <f>+'G1'!AN23</f>
        <v>0</v>
      </c>
      <c r="AA13" s="213">
        <f>+'G1'!AO23</f>
        <v>0</v>
      </c>
      <c r="AB13" s="213">
        <f>+'G1'!AP23</f>
        <v>0</v>
      </c>
      <c r="AC13" s="214">
        <f t="shared" si="0"/>
        <v>0</v>
      </c>
      <c r="AD13" s="245"/>
    </row>
    <row r="14" spans="1:38" s="60" customFormat="1" x14ac:dyDescent="0.2">
      <c r="A14" s="212" t="str">
        <f t="shared" si="3"/>
        <v>Team C</v>
      </c>
      <c r="B14" s="212">
        <f>+'G1'!A24</f>
        <v>0</v>
      </c>
      <c r="C14" s="213">
        <v>1</v>
      </c>
      <c r="D14" s="213">
        <f>+'G1'!V24</f>
        <v>0</v>
      </c>
      <c r="E14" s="213">
        <f>+'G1'!W24</f>
        <v>0</v>
      </c>
      <c r="F14" s="213">
        <f>+'G1'!X24/20</f>
        <v>0</v>
      </c>
      <c r="G14" s="213">
        <f>+'G1'!Y24/20</f>
        <v>0</v>
      </c>
      <c r="H14" s="213">
        <f>+'G1'!Z24/20</f>
        <v>0</v>
      </c>
      <c r="I14" s="213">
        <f>+'G1'!AA24/20</f>
        <v>0</v>
      </c>
      <c r="J14" s="213">
        <f>+'G1'!AB24/20</f>
        <v>0</v>
      </c>
      <c r="K14" s="213">
        <f>+'G1'!AC24/20</f>
        <v>0</v>
      </c>
      <c r="L14" s="213">
        <f>+'G1'!AD24/20</f>
        <v>0</v>
      </c>
      <c r="M14" s="213">
        <f>+'G1'!CF24</f>
        <v>0</v>
      </c>
      <c r="N14" s="213">
        <f>+'G1'!CG24</f>
        <v>0</v>
      </c>
      <c r="O14" s="213">
        <f>+'G1'!CH24</f>
        <v>0</v>
      </c>
      <c r="P14" s="213">
        <f>+'G1'!CI24</f>
        <v>0</v>
      </c>
      <c r="Q14" s="213">
        <f>+'G1'!CJ24</f>
        <v>0</v>
      </c>
      <c r="R14" s="213">
        <f>+'G1'!CK24</f>
        <v>0</v>
      </c>
      <c r="S14" s="213">
        <f>+'G1'!CL24</f>
        <v>0</v>
      </c>
      <c r="T14" s="213">
        <f>+'G1'!AH24</f>
        <v>0</v>
      </c>
      <c r="U14" s="213">
        <f>+'G1'!AI24</f>
        <v>0</v>
      </c>
      <c r="V14" s="214">
        <f>+'G1'!AJ24</f>
        <v>0</v>
      </c>
      <c r="W14" s="213">
        <f>+'G1'!AK24</f>
        <v>0</v>
      </c>
      <c r="X14" s="213">
        <f>+'G1'!AL24</f>
        <v>0</v>
      </c>
      <c r="Y14" s="213">
        <f>+'G1'!AM24</f>
        <v>0</v>
      </c>
      <c r="Z14" s="213">
        <f>+'G1'!AN24</f>
        <v>0</v>
      </c>
      <c r="AA14" s="213">
        <f>+'G1'!AO24</f>
        <v>0</v>
      </c>
      <c r="AB14" s="213">
        <f>+'G1'!AP24</f>
        <v>0</v>
      </c>
      <c r="AC14" s="214">
        <f t="shared" si="0"/>
        <v>0</v>
      </c>
      <c r="AD14" s="245"/>
    </row>
    <row r="15" spans="1:38" s="60" customFormat="1" x14ac:dyDescent="0.2">
      <c r="A15" s="212" t="str">
        <f t="shared" si="3"/>
        <v>Team C</v>
      </c>
      <c r="B15" s="212">
        <f>+'G1'!A25</f>
        <v>0</v>
      </c>
      <c r="C15" s="213">
        <v>1</v>
      </c>
      <c r="D15" s="213">
        <f>+'G1'!V25</f>
        <v>0</v>
      </c>
      <c r="E15" s="213">
        <f>+'G1'!W25</f>
        <v>0</v>
      </c>
      <c r="F15" s="213">
        <f>+'G1'!X25/20</f>
        <v>0</v>
      </c>
      <c r="G15" s="213">
        <f>+'G1'!Y25/20</f>
        <v>0</v>
      </c>
      <c r="H15" s="213">
        <f>+'G1'!Z25/20</f>
        <v>0</v>
      </c>
      <c r="I15" s="213">
        <f>+'G1'!AA25/20</f>
        <v>0</v>
      </c>
      <c r="J15" s="213">
        <f>+'G1'!AB25/20</f>
        <v>0</v>
      </c>
      <c r="K15" s="213">
        <f>+'G1'!AC25/20</f>
        <v>0</v>
      </c>
      <c r="L15" s="213">
        <f>+'G1'!AD25/20</f>
        <v>0</v>
      </c>
      <c r="M15" s="213">
        <f>+'G1'!CF25</f>
        <v>0</v>
      </c>
      <c r="N15" s="213">
        <f>+'G1'!CG25</f>
        <v>0</v>
      </c>
      <c r="O15" s="213">
        <f>+'G1'!CH25</f>
        <v>0</v>
      </c>
      <c r="P15" s="213">
        <f>+'G1'!CI25</f>
        <v>0</v>
      </c>
      <c r="Q15" s="213">
        <f>+'G1'!CJ25</f>
        <v>0</v>
      </c>
      <c r="R15" s="213">
        <f>+'G1'!CK25</f>
        <v>0</v>
      </c>
      <c r="S15" s="213">
        <f>+'G1'!CL25</f>
        <v>0</v>
      </c>
      <c r="T15" s="213">
        <f>+'G1'!AH25</f>
        <v>0</v>
      </c>
      <c r="U15" s="213">
        <f>+'G1'!AI25</f>
        <v>0</v>
      </c>
      <c r="V15" s="214">
        <f>+'G1'!AJ25</f>
        <v>0</v>
      </c>
      <c r="W15" s="213">
        <f>+'G1'!AK25</f>
        <v>0</v>
      </c>
      <c r="X15" s="213">
        <f>+'G1'!AL25</f>
        <v>0</v>
      </c>
      <c r="Y15" s="213">
        <f>+'G1'!AM25</f>
        <v>0</v>
      </c>
      <c r="Z15" s="213">
        <f>+'G1'!AN25</f>
        <v>0</v>
      </c>
      <c r="AA15" s="213">
        <f>+'G1'!AO25</f>
        <v>0</v>
      </c>
      <c r="AB15" s="213">
        <f>+'G1'!AP25</f>
        <v>0</v>
      </c>
      <c r="AC15" s="214">
        <f t="shared" si="0"/>
        <v>0</v>
      </c>
      <c r="AD15" s="245"/>
    </row>
    <row r="16" spans="1:38" s="60" customFormat="1" x14ac:dyDescent="0.2">
      <c r="A16" s="209" t="str">
        <f t="shared" si="3"/>
        <v>Team C</v>
      </c>
      <c r="B16" s="209">
        <f>+'G1'!A26</f>
        <v>0</v>
      </c>
      <c r="C16" s="210">
        <v>1</v>
      </c>
      <c r="D16" s="210">
        <f>+'G1'!V26</f>
        <v>0</v>
      </c>
      <c r="E16" s="210">
        <f>+'G1'!W26</f>
        <v>0</v>
      </c>
      <c r="F16" s="210">
        <f>+'G1'!X26/20</f>
        <v>0</v>
      </c>
      <c r="G16" s="210">
        <f>+'G1'!Y26/20</f>
        <v>0</v>
      </c>
      <c r="H16" s="210">
        <f>+'G1'!Z26/20</f>
        <v>0</v>
      </c>
      <c r="I16" s="210">
        <f>+'G1'!AA26/20</f>
        <v>0</v>
      </c>
      <c r="J16" s="210">
        <f>+'G1'!AB26/20</f>
        <v>0</v>
      </c>
      <c r="K16" s="210">
        <f>+'G1'!AC26/20</f>
        <v>0</v>
      </c>
      <c r="L16" s="210">
        <f>+'G1'!AD26/20</f>
        <v>0</v>
      </c>
      <c r="M16" s="210">
        <f>+'G1'!CF26</f>
        <v>0</v>
      </c>
      <c r="N16" s="210">
        <f>+'G1'!CG26</f>
        <v>0</v>
      </c>
      <c r="O16" s="210">
        <f>+'G1'!CH26</f>
        <v>0</v>
      </c>
      <c r="P16" s="210">
        <f>+'G1'!CI26</f>
        <v>0</v>
      </c>
      <c r="Q16" s="210">
        <f>+'G1'!CJ26</f>
        <v>0</v>
      </c>
      <c r="R16" s="210">
        <f>+'G1'!CK26</f>
        <v>0</v>
      </c>
      <c r="S16" s="210">
        <f>+'G1'!CL26</f>
        <v>0</v>
      </c>
      <c r="T16" s="210">
        <f>+'G1'!AH26</f>
        <v>0</v>
      </c>
      <c r="U16" s="210">
        <f>+'G1'!AI26</f>
        <v>0</v>
      </c>
      <c r="V16" s="211">
        <f>+'G1'!AJ26</f>
        <v>0</v>
      </c>
      <c r="W16" s="210">
        <f>+'G1'!AK26</f>
        <v>0</v>
      </c>
      <c r="X16" s="210">
        <f>+'G1'!AL26</f>
        <v>0</v>
      </c>
      <c r="Y16" s="210">
        <f>+'G1'!AM26</f>
        <v>0</v>
      </c>
      <c r="Z16" s="210">
        <f>+'G1'!AN26</f>
        <v>0</v>
      </c>
      <c r="AA16" s="210">
        <f>+'G1'!AO26</f>
        <v>0</v>
      </c>
      <c r="AB16" s="210">
        <f>+'G1'!AP26</f>
        <v>0</v>
      </c>
      <c r="AC16" s="211">
        <f t="shared" si="0"/>
        <v>0</v>
      </c>
      <c r="AD16" s="245"/>
    </row>
    <row r="17" spans="1:30" x14ac:dyDescent="0.2">
      <c r="A17" s="212" t="str">
        <f>'G2'!A3</f>
        <v>Team A</v>
      </c>
      <c r="B17" s="212">
        <f>'G2'!A4</f>
        <v>0</v>
      </c>
      <c r="C17" s="213">
        <v>2</v>
      </c>
      <c r="D17" s="213">
        <f>+'G2'!V4</f>
        <v>0</v>
      </c>
      <c r="E17" s="213">
        <f>+'G2'!W4</f>
        <v>0</v>
      </c>
      <c r="F17" s="213">
        <f>+'G2'!X4/20</f>
        <v>0</v>
      </c>
      <c r="G17" s="213">
        <f>+'G2'!Y4/20</f>
        <v>0</v>
      </c>
      <c r="H17" s="213">
        <f>+'G2'!Z4/20</f>
        <v>0</v>
      </c>
      <c r="I17" s="213">
        <f>+'G2'!AA4/20</f>
        <v>0</v>
      </c>
      <c r="J17" s="213">
        <f>+'G2'!AB4/20</f>
        <v>0</v>
      </c>
      <c r="K17" s="213">
        <f>+'G2'!AC4/20</f>
        <v>0</v>
      </c>
      <c r="L17" s="213">
        <f>+'G2'!AD4/20</f>
        <v>0</v>
      </c>
      <c r="M17" s="213">
        <f>'G2'!CF4</f>
        <v>0</v>
      </c>
      <c r="N17" s="213">
        <f>'G2'!CG4</f>
        <v>0</v>
      </c>
      <c r="O17" s="213">
        <f>'G2'!CH4</f>
        <v>0</v>
      </c>
      <c r="P17" s="213">
        <f>'G2'!CI4</f>
        <v>0</v>
      </c>
      <c r="Q17" s="213">
        <f>'G2'!CJ4</f>
        <v>0</v>
      </c>
      <c r="R17" s="213">
        <f>'G2'!CK4</f>
        <v>0</v>
      </c>
      <c r="S17" s="213">
        <f>'G2'!CL4</f>
        <v>0</v>
      </c>
      <c r="T17" s="213">
        <f>+'G2'!AH4</f>
        <v>0</v>
      </c>
      <c r="U17" s="213">
        <f>+'G2'!AI4</f>
        <v>0</v>
      </c>
      <c r="V17" s="214">
        <f>+'G2'!AJ4</f>
        <v>0</v>
      </c>
      <c r="W17" s="213">
        <f>+'G2'!AK4</f>
        <v>0</v>
      </c>
      <c r="X17" s="213">
        <f>+'G2'!AL4</f>
        <v>0</v>
      </c>
      <c r="Y17" s="213">
        <f>+'G2'!AM4</f>
        <v>0</v>
      </c>
      <c r="Z17" s="213">
        <f>+'G2'!AN4</f>
        <v>0</v>
      </c>
      <c r="AA17" s="213">
        <f>+'G2'!AO4</f>
        <v>0</v>
      </c>
      <c r="AB17" s="213">
        <f>+'G2'!AP4</f>
        <v>0</v>
      </c>
      <c r="AC17" s="214">
        <f t="shared" si="0"/>
        <v>0</v>
      </c>
    </row>
    <row r="18" spans="1:30" x14ac:dyDescent="0.2">
      <c r="A18" s="212" t="str">
        <f>+A17</f>
        <v>Team A</v>
      </c>
      <c r="B18" s="212">
        <f>'G2'!A5</f>
        <v>0</v>
      </c>
      <c r="C18" s="213">
        <v>2</v>
      </c>
      <c r="D18" s="213">
        <f>+'G2'!V5</f>
        <v>0</v>
      </c>
      <c r="E18" s="213">
        <f>+'G2'!W5</f>
        <v>0</v>
      </c>
      <c r="F18" s="213">
        <f>+'G2'!X5/20</f>
        <v>0</v>
      </c>
      <c r="G18" s="213">
        <f>+'G2'!Y5/20</f>
        <v>0</v>
      </c>
      <c r="H18" s="213">
        <f>+'G2'!Z5/20</f>
        <v>0</v>
      </c>
      <c r="I18" s="213">
        <f>+'G2'!AA5/20</f>
        <v>0</v>
      </c>
      <c r="J18" s="213">
        <f>+'G2'!AB5/20</f>
        <v>0</v>
      </c>
      <c r="K18" s="213">
        <f>+'G2'!AC5/20</f>
        <v>0</v>
      </c>
      <c r="L18" s="213">
        <f>+'G2'!AD5/20</f>
        <v>0</v>
      </c>
      <c r="M18" s="213">
        <f>'G2'!CF5</f>
        <v>0</v>
      </c>
      <c r="N18" s="213">
        <f>'G2'!CG5</f>
        <v>0</v>
      </c>
      <c r="O18" s="213">
        <f>'G2'!CH5</f>
        <v>0</v>
      </c>
      <c r="P18" s="213">
        <f>'G2'!CI5</f>
        <v>0</v>
      </c>
      <c r="Q18" s="213">
        <f>'G2'!CJ5</f>
        <v>0</v>
      </c>
      <c r="R18" s="213">
        <f>'G2'!CK5</f>
        <v>0</v>
      </c>
      <c r="S18" s="213">
        <f>'G2'!CL5</f>
        <v>0</v>
      </c>
      <c r="T18" s="213">
        <f>+'G2'!AH5</f>
        <v>0</v>
      </c>
      <c r="U18" s="213">
        <f>+'G2'!AI5</f>
        <v>0</v>
      </c>
      <c r="V18" s="214">
        <f>+'G2'!AJ5</f>
        <v>0</v>
      </c>
      <c r="W18" s="213">
        <f>+'G2'!AK5</f>
        <v>0</v>
      </c>
      <c r="X18" s="213">
        <f>+'G2'!AL5</f>
        <v>0</v>
      </c>
      <c r="Y18" s="213">
        <f>+'G2'!AM5</f>
        <v>0</v>
      </c>
      <c r="Z18" s="213">
        <f>+'G2'!AN5</f>
        <v>0</v>
      </c>
      <c r="AA18" s="213">
        <f>+'G2'!AO5</f>
        <v>0</v>
      </c>
      <c r="AB18" s="213">
        <f>+'G2'!AP5</f>
        <v>0</v>
      </c>
      <c r="AC18" s="214">
        <f t="shared" si="0"/>
        <v>0</v>
      </c>
    </row>
    <row r="19" spans="1:30" x14ac:dyDescent="0.2">
      <c r="A19" s="212" t="str">
        <f t="shared" ref="A19:A31" si="4">+A18</f>
        <v>Team A</v>
      </c>
      <c r="B19" s="212">
        <f>'G2'!A6</f>
        <v>0</v>
      </c>
      <c r="C19" s="213">
        <v>2</v>
      </c>
      <c r="D19" s="213">
        <f>+'G2'!V6</f>
        <v>0</v>
      </c>
      <c r="E19" s="213">
        <f>+'G2'!W6</f>
        <v>0</v>
      </c>
      <c r="F19" s="213">
        <f>+'G2'!X6/20</f>
        <v>0</v>
      </c>
      <c r="G19" s="213">
        <f>+'G2'!Y6/20</f>
        <v>0</v>
      </c>
      <c r="H19" s="213">
        <f>+'G2'!Z6/20</f>
        <v>0</v>
      </c>
      <c r="I19" s="213">
        <f>+'G2'!AA6/20</f>
        <v>0</v>
      </c>
      <c r="J19" s="213">
        <f>+'G2'!AB6/20</f>
        <v>0</v>
      </c>
      <c r="K19" s="213">
        <f>+'G2'!AC6/20</f>
        <v>0</v>
      </c>
      <c r="L19" s="213">
        <f>+'G2'!AD6/20</f>
        <v>0</v>
      </c>
      <c r="M19" s="213">
        <f>'G2'!CF6</f>
        <v>0</v>
      </c>
      <c r="N19" s="213">
        <f>'G2'!CG6</f>
        <v>0</v>
      </c>
      <c r="O19" s="213">
        <f>'G2'!CH6</f>
        <v>0</v>
      </c>
      <c r="P19" s="213">
        <f>'G2'!CI6</f>
        <v>0</v>
      </c>
      <c r="Q19" s="213">
        <f>'G2'!CJ6</f>
        <v>0</v>
      </c>
      <c r="R19" s="213">
        <f>'G2'!CK6</f>
        <v>0</v>
      </c>
      <c r="S19" s="213">
        <f>'G2'!CL6</f>
        <v>0</v>
      </c>
      <c r="T19" s="213">
        <f>+'G2'!AH6</f>
        <v>0</v>
      </c>
      <c r="U19" s="213">
        <f>+'G2'!AI6</f>
        <v>0</v>
      </c>
      <c r="V19" s="214">
        <f>+'G2'!AJ6</f>
        <v>0</v>
      </c>
      <c r="W19" s="213">
        <f>+'G2'!AK6</f>
        <v>0</v>
      </c>
      <c r="X19" s="213">
        <f>+'G2'!AL6</f>
        <v>0</v>
      </c>
      <c r="Y19" s="213">
        <f>+'G2'!AM6</f>
        <v>0</v>
      </c>
      <c r="Z19" s="213">
        <f>+'G2'!AN6</f>
        <v>0</v>
      </c>
      <c r="AA19" s="213">
        <f>+'G2'!AO6</f>
        <v>0</v>
      </c>
      <c r="AB19" s="213">
        <f>+'G2'!AP6</f>
        <v>0</v>
      </c>
      <c r="AC19" s="214">
        <f t="shared" si="0"/>
        <v>0</v>
      </c>
    </row>
    <row r="20" spans="1:30" x14ac:dyDescent="0.2">
      <c r="A20" s="212" t="str">
        <f t="shared" si="4"/>
        <v>Team A</v>
      </c>
      <c r="B20" s="212">
        <f>'G2'!A7</f>
        <v>0</v>
      </c>
      <c r="C20" s="213">
        <v>2</v>
      </c>
      <c r="D20" s="213">
        <f>+'G2'!V7</f>
        <v>0</v>
      </c>
      <c r="E20" s="213">
        <f>+'G2'!W7</f>
        <v>0</v>
      </c>
      <c r="F20" s="213">
        <f>+'G2'!X7/20</f>
        <v>0</v>
      </c>
      <c r="G20" s="213">
        <f>+'G2'!Y7/20</f>
        <v>0</v>
      </c>
      <c r="H20" s="213">
        <f>+'G2'!Z7/20</f>
        <v>0</v>
      </c>
      <c r="I20" s="213">
        <f>+'G2'!AA7/20</f>
        <v>0</v>
      </c>
      <c r="J20" s="213">
        <f>+'G2'!AB7/20</f>
        <v>0</v>
      </c>
      <c r="K20" s="213">
        <f>+'G2'!AC7/20</f>
        <v>0</v>
      </c>
      <c r="L20" s="213">
        <f>+'G2'!AD7/20</f>
        <v>0</v>
      </c>
      <c r="M20" s="213">
        <f>'G2'!CF7</f>
        <v>0</v>
      </c>
      <c r="N20" s="213">
        <f>'G2'!CG7</f>
        <v>0</v>
      </c>
      <c r="O20" s="213">
        <f>'G2'!CH7</f>
        <v>0</v>
      </c>
      <c r="P20" s="213">
        <f>'G2'!CI7</f>
        <v>0</v>
      </c>
      <c r="Q20" s="213">
        <f>'G2'!CJ7</f>
        <v>0</v>
      </c>
      <c r="R20" s="213">
        <f>'G2'!CK7</f>
        <v>0</v>
      </c>
      <c r="S20" s="213">
        <f>'G2'!CL7</f>
        <v>0</v>
      </c>
      <c r="T20" s="213">
        <f>+'G2'!AH7</f>
        <v>0</v>
      </c>
      <c r="U20" s="213">
        <f>+'G2'!AI7</f>
        <v>0</v>
      </c>
      <c r="V20" s="214">
        <f>+'G2'!AJ7</f>
        <v>0</v>
      </c>
      <c r="W20" s="213">
        <f>+'G2'!AK7</f>
        <v>0</v>
      </c>
      <c r="X20" s="213">
        <f>+'G2'!AL7</f>
        <v>0</v>
      </c>
      <c r="Y20" s="213">
        <f>+'G2'!AM7</f>
        <v>0</v>
      </c>
      <c r="Z20" s="213">
        <f>+'G2'!AN7</f>
        <v>0</v>
      </c>
      <c r="AA20" s="213">
        <f>+'G2'!AO7</f>
        <v>0</v>
      </c>
      <c r="AB20" s="213">
        <f>+'G2'!AP7</f>
        <v>0</v>
      </c>
      <c r="AC20" s="214">
        <f t="shared" si="0"/>
        <v>0</v>
      </c>
    </row>
    <row r="21" spans="1:30" x14ac:dyDescent="0.2">
      <c r="A21" s="212" t="str">
        <f t="shared" si="4"/>
        <v>Team A</v>
      </c>
      <c r="B21" s="212">
        <f>'G2'!A8</f>
        <v>0</v>
      </c>
      <c r="C21" s="213">
        <v>2</v>
      </c>
      <c r="D21" s="213">
        <f>+'G2'!V8</f>
        <v>0</v>
      </c>
      <c r="E21" s="213">
        <f>+'G2'!W8</f>
        <v>0</v>
      </c>
      <c r="F21" s="213">
        <f>+'G2'!X8/20</f>
        <v>0</v>
      </c>
      <c r="G21" s="213">
        <f>+'G2'!Y8/20</f>
        <v>0</v>
      </c>
      <c r="H21" s="213">
        <f>+'G2'!Z8/20</f>
        <v>0</v>
      </c>
      <c r="I21" s="213">
        <f>+'G2'!AA8/20</f>
        <v>0</v>
      </c>
      <c r="J21" s="213">
        <f>+'G2'!AB8/20</f>
        <v>0</v>
      </c>
      <c r="K21" s="213">
        <f>+'G2'!AC8/20</f>
        <v>0</v>
      </c>
      <c r="L21" s="213">
        <f>+'G2'!AD8/20</f>
        <v>0</v>
      </c>
      <c r="M21" s="213">
        <f>'G2'!CF8</f>
        <v>0</v>
      </c>
      <c r="N21" s="213">
        <f>'G2'!CG8</f>
        <v>0</v>
      </c>
      <c r="O21" s="213">
        <f>'G2'!CH8</f>
        <v>0</v>
      </c>
      <c r="P21" s="213">
        <f>'G2'!CI8</f>
        <v>0</v>
      </c>
      <c r="Q21" s="213">
        <f>'G2'!CJ8</f>
        <v>0</v>
      </c>
      <c r="R21" s="213">
        <f>'G2'!CK8</f>
        <v>0</v>
      </c>
      <c r="S21" s="213">
        <f>'G2'!CL8</f>
        <v>0</v>
      </c>
      <c r="T21" s="213">
        <f>+'G2'!AH8</f>
        <v>0</v>
      </c>
      <c r="U21" s="213">
        <f>+'G2'!AI8</f>
        <v>0</v>
      </c>
      <c r="V21" s="214">
        <f>+'G2'!AJ8</f>
        <v>0</v>
      </c>
      <c r="W21" s="213">
        <f>+'G2'!AK8</f>
        <v>0</v>
      </c>
      <c r="X21" s="213">
        <f>+'G2'!AL8</f>
        <v>0</v>
      </c>
      <c r="Y21" s="213">
        <f>+'G2'!AM8</f>
        <v>0</v>
      </c>
      <c r="Z21" s="213">
        <f>+'G2'!AN8</f>
        <v>0</v>
      </c>
      <c r="AA21" s="213">
        <f>+'G2'!AO8</f>
        <v>0</v>
      </c>
      <c r="AB21" s="213">
        <f>+'G2'!AP8</f>
        <v>0</v>
      </c>
      <c r="AC21" s="214">
        <f t="shared" si="0"/>
        <v>0</v>
      </c>
    </row>
    <row r="22" spans="1:30" x14ac:dyDescent="0.2">
      <c r="A22" s="212" t="str">
        <f>'G1'!A12</f>
        <v>Team B</v>
      </c>
      <c r="B22" s="212">
        <f>'G2'!A13</f>
        <v>0</v>
      </c>
      <c r="C22" s="213">
        <v>2</v>
      </c>
      <c r="D22" s="213">
        <f>+'G2'!V13</f>
        <v>0</v>
      </c>
      <c r="E22" s="213">
        <f>+'G2'!W13</f>
        <v>0</v>
      </c>
      <c r="F22" s="213">
        <f>+'G2'!X13/20</f>
        <v>0</v>
      </c>
      <c r="G22" s="213">
        <f>+'G2'!Y13/20</f>
        <v>0</v>
      </c>
      <c r="H22" s="213">
        <f>+'G2'!Z13/20</f>
        <v>0</v>
      </c>
      <c r="I22" s="213">
        <f>+'G2'!AA13/20</f>
        <v>0</v>
      </c>
      <c r="J22" s="213">
        <f>+'G2'!AB13/20</f>
        <v>0</v>
      </c>
      <c r="K22" s="213">
        <f>+'G2'!AC13/20</f>
        <v>0</v>
      </c>
      <c r="L22" s="213">
        <f>+'G2'!AD13/20</f>
        <v>0</v>
      </c>
      <c r="M22" s="213">
        <f>'G2'!CF13</f>
        <v>0</v>
      </c>
      <c r="N22" s="213">
        <f>'G2'!CG13</f>
        <v>0</v>
      </c>
      <c r="O22" s="213">
        <f>'G2'!CH13</f>
        <v>0</v>
      </c>
      <c r="P22" s="213">
        <f>'G2'!CI13</f>
        <v>0</v>
      </c>
      <c r="Q22" s="213">
        <f>'G2'!CJ13</f>
        <v>0</v>
      </c>
      <c r="R22" s="213">
        <f>'G2'!CK13</f>
        <v>0</v>
      </c>
      <c r="S22" s="213">
        <f>'G2'!CL13</f>
        <v>0</v>
      </c>
      <c r="T22" s="213">
        <f>+'G2'!AH13</f>
        <v>0</v>
      </c>
      <c r="U22" s="213">
        <f>+'G2'!AI13</f>
        <v>0</v>
      </c>
      <c r="V22" s="214">
        <f>+'G2'!AJ13</f>
        <v>0</v>
      </c>
      <c r="W22" s="213">
        <f>+'G2'!AK13</f>
        <v>0</v>
      </c>
      <c r="X22" s="213">
        <f>+'G2'!AL13</f>
        <v>0</v>
      </c>
      <c r="Y22" s="213">
        <f>+'G2'!AM13</f>
        <v>0</v>
      </c>
      <c r="Z22" s="213">
        <f>+'G2'!AN13</f>
        <v>0</v>
      </c>
      <c r="AA22" s="213">
        <f>+'G2'!AO13</f>
        <v>0</v>
      </c>
      <c r="AB22" s="213">
        <f>+'G2'!AP13</f>
        <v>0</v>
      </c>
      <c r="AC22" s="214">
        <f t="shared" si="0"/>
        <v>0</v>
      </c>
    </row>
    <row r="23" spans="1:30" x14ac:dyDescent="0.2">
      <c r="A23" s="212" t="str">
        <f t="shared" si="4"/>
        <v>Team B</v>
      </c>
      <c r="B23" s="212">
        <f>'G2'!A14</f>
        <v>0</v>
      </c>
      <c r="C23" s="213">
        <v>2</v>
      </c>
      <c r="D23" s="213">
        <f>+'G2'!V14</f>
        <v>0</v>
      </c>
      <c r="E23" s="213">
        <f>+'G2'!W14</f>
        <v>0</v>
      </c>
      <c r="F23" s="213">
        <f>+'G2'!X14/20</f>
        <v>0</v>
      </c>
      <c r="G23" s="213">
        <f>+'G2'!Y14/20</f>
        <v>0</v>
      </c>
      <c r="H23" s="213">
        <f>+'G2'!Z14/20</f>
        <v>0</v>
      </c>
      <c r="I23" s="213">
        <f>+'G2'!AA14/20</f>
        <v>0</v>
      </c>
      <c r="J23" s="213">
        <f>+'G2'!AB14/20</f>
        <v>0</v>
      </c>
      <c r="K23" s="213">
        <f>+'G2'!AC14/20</f>
        <v>0</v>
      </c>
      <c r="L23" s="213">
        <f>+'G2'!AD14/20</f>
        <v>0</v>
      </c>
      <c r="M23" s="213">
        <f>'G2'!CF14</f>
        <v>0</v>
      </c>
      <c r="N23" s="213">
        <f>'G2'!CG14</f>
        <v>0</v>
      </c>
      <c r="O23" s="213">
        <f>'G2'!CH14</f>
        <v>0</v>
      </c>
      <c r="P23" s="213">
        <f>'G2'!CI14</f>
        <v>0</v>
      </c>
      <c r="Q23" s="213">
        <f>'G2'!CJ14</f>
        <v>0</v>
      </c>
      <c r="R23" s="213">
        <f>'G2'!CK14</f>
        <v>0</v>
      </c>
      <c r="S23" s="213">
        <f>'G2'!CL14</f>
        <v>0</v>
      </c>
      <c r="T23" s="213">
        <f>+'G2'!AH14</f>
        <v>0</v>
      </c>
      <c r="U23" s="213">
        <f>+'G2'!AI14</f>
        <v>0</v>
      </c>
      <c r="V23" s="214">
        <f>+'G2'!AJ14</f>
        <v>0</v>
      </c>
      <c r="W23" s="213">
        <f>+'G2'!AK14</f>
        <v>0</v>
      </c>
      <c r="X23" s="213">
        <f>+'G2'!AL14</f>
        <v>0</v>
      </c>
      <c r="Y23" s="213">
        <f>+'G2'!AM14</f>
        <v>0</v>
      </c>
      <c r="Z23" s="213">
        <f>+'G2'!AN14</f>
        <v>0</v>
      </c>
      <c r="AA23" s="213">
        <f>+'G2'!AO14</f>
        <v>0</v>
      </c>
      <c r="AB23" s="213">
        <f>+'G2'!AP14</f>
        <v>0</v>
      </c>
      <c r="AC23" s="214">
        <f t="shared" si="0"/>
        <v>0</v>
      </c>
    </row>
    <row r="24" spans="1:30" x14ac:dyDescent="0.2">
      <c r="A24" s="212" t="str">
        <f t="shared" si="4"/>
        <v>Team B</v>
      </c>
      <c r="B24" s="212">
        <f>'G2'!A15</f>
        <v>0</v>
      </c>
      <c r="C24" s="213">
        <v>2</v>
      </c>
      <c r="D24" s="213">
        <f>+'G2'!V15</f>
        <v>0</v>
      </c>
      <c r="E24" s="213">
        <f>+'G2'!W15</f>
        <v>0</v>
      </c>
      <c r="F24" s="213">
        <f>+'G2'!X15/20</f>
        <v>0</v>
      </c>
      <c r="G24" s="213">
        <f>+'G2'!Y15/20</f>
        <v>0</v>
      </c>
      <c r="H24" s="213">
        <f>+'G2'!Z15/20</f>
        <v>0</v>
      </c>
      <c r="I24" s="213">
        <f>+'G2'!AA15/20</f>
        <v>0</v>
      </c>
      <c r="J24" s="213">
        <f>+'G2'!AB15/20</f>
        <v>0</v>
      </c>
      <c r="K24" s="213">
        <f>+'G2'!AC15/20</f>
        <v>0</v>
      </c>
      <c r="L24" s="213">
        <f>+'G2'!AD15/20</f>
        <v>0</v>
      </c>
      <c r="M24" s="213">
        <f>'G2'!CF15</f>
        <v>0</v>
      </c>
      <c r="N24" s="213">
        <f>'G2'!CG15</f>
        <v>0</v>
      </c>
      <c r="O24" s="213">
        <f>'G2'!CH15</f>
        <v>0</v>
      </c>
      <c r="P24" s="213">
        <f>'G2'!CI15</f>
        <v>0</v>
      </c>
      <c r="Q24" s="213">
        <f>'G2'!CJ15</f>
        <v>0</v>
      </c>
      <c r="R24" s="213">
        <f>'G2'!CK15</f>
        <v>0</v>
      </c>
      <c r="S24" s="213">
        <f>'G2'!CL15</f>
        <v>0</v>
      </c>
      <c r="T24" s="213">
        <f>+'G2'!AH15</f>
        <v>0</v>
      </c>
      <c r="U24" s="213">
        <f>+'G2'!AI15</f>
        <v>0</v>
      </c>
      <c r="V24" s="214">
        <f>+'G2'!AJ15</f>
        <v>0</v>
      </c>
      <c r="W24" s="213">
        <f>+'G2'!AK15</f>
        <v>0</v>
      </c>
      <c r="X24" s="213">
        <f>+'G2'!AL15</f>
        <v>0</v>
      </c>
      <c r="Y24" s="213">
        <f>+'G2'!AM15</f>
        <v>0</v>
      </c>
      <c r="Z24" s="213">
        <f>+'G2'!AN15</f>
        <v>0</v>
      </c>
      <c r="AA24" s="213">
        <f>+'G2'!AO15</f>
        <v>0</v>
      </c>
      <c r="AB24" s="213">
        <f>+'G2'!AP15</f>
        <v>0</v>
      </c>
      <c r="AC24" s="214">
        <f t="shared" si="0"/>
        <v>0</v>
      </c>
    </row>
    <row r="25" spans="1:30" x14ac:dyDescent="0.2">
      <c r="A25" s="212" t="str">
        <f t="shared" si="4"/>
        <v>Team B</v>
      </c>
      <c r="B25" s="212">
        <f>'G2'!A16</f>
        <v>0</v>
      </c>
      <c r="C25" s="213">
        <v>2</v>
      </c>
      <c r="D25" s="213">
        <f>+'G2'!V16</f>
        <v>0</v>
      </c>
      <c r="E25" s="213">
        <f>+'G2'!W16</f>
        <v>0</v>
      </c>
      <c r="F25" s="213">
        <f>+'G2'!X16/20</f>
        <v>0</v>
      </c>
      <c r="G25" s="213">
        <f>+'G2'!Y16/20</f>
        <v>0</v>
      </c>
      <c r="H25" s="213">
        <f>+'G2'!Z16/20</f>
        <v>0</v>
      </c>
      <c r="I25" s="213">
        <f>+'G2'!AA16/20</f>
        <v>0</v>
      </c>
      <c r="J25" s="213">
        <f>+'G2'!AB16/20</f>
        <v>0</v>
      </c>
      <c r="K25" s="213">
        <f>+'G2'!AC16/20</f>
        <v>0</v>
      </c>
      <c r="L25" s="213">
        <f>+'G2'!AD16/20</f>
        <v>0</v>
      </c>
      <c r="M25" s="213">
        <f>'G2'!CF16</f>
        <v>0</v>
      </c>
      <c r="N25" s="213">
        <f>'G2'!CG16</f>
        <v>0</v>
      </c>
      <c r="O25" s="213">
        <f>'G2'!CH16</f>
        <v>0</v>
      </c>
      <c r="P25" s="213">
        <f>'G2'!CI16</f>
        <v>0</v>
      </c>
      <c r="Q25" s="213">
        <f>'G2'!CJ16</f>
        <v>0</v>
      </c>
      <c r="R25" s="213">
        <f>'G2'!CK16</f>
        <v>0</v>
      </c>
      <c r="S25" s="213">
        <f>'G2'!CL16</f>
        <v>0</v>
      </c>
      <c r="T25" s="213">
        <f>+'G2'!AH16</f>
        <v>0</v>
      </c>
      <c r="U25" s="213">
        <f>+'G2'!AI16</f>
        <v>0</v>
      </c>
      <c r="V25" s="214">
        <f>+'G2'!AJ16</f>
        <v>0</v>
      </c>
      <c r="W25" s="213">
        <f>+'G2'!AK16</f>
        <v>0</v>
      </c>
      <c r="X25" s="213">
        <f>+'G2'!AL16</f>
        <v>0</v>
      </c>
      <c r="Y25" s="213">
        <f>+'G2'!AM16</f>
        <v>0</v>
      </c>
      <c r="Z25" s="213">
        <f>+'G2'!AN16</f>
        <v>0</v>
      </c>
      <c r="AA25" s="213">
        <f>+'G2'!AO16</f>
        <v>0</v>
      </c>
      <c r="AB25" s="213">
        <f>+'G2'!AP16</f>
        <v>0</v>
      </c>
      <c r="AC25" s="214">
        <f t="shared" si="0"/>
        <v>0</v>
      </c>
    </row>
    <row r="26" spans="1:30" x14ac:dyDescent="0.2">
      <c r="A26" s="212" t="str">
        <f t="shared" si="4"/>
        <v>Team B</v>
      </c>
      <c r="B26" s="212">
        <f>'G2'!A17</f>
        <v>0</v>
      </c>
      <c r="C26" s="213">
        <v>2</v>
      </c>
      <c r="D26" s="213">
        <f>+'G2'!V17</f>
        <v>0</v>
      </c>
      <c r="E26" s="213">
        <f>+'G2'!W17</f>
        <v>0</v>
      </c>
      <c r="F26" s="213">
        <f>+'G2'!X17/20</f>
        <v>0</v>
      </c>
      <c r="G26" s="213">
        <f>+'G2'!Y17/20</f>
        <v>0</v>
      </c>
      <c r="H26" s="213">
        <f>+'G2'!Z17/20</f>
        <v>0</v>
      </c>
      <c r="I26" s="213">
        <f>+'G2'!AA17/20</f>
        <v>0</v>
      </c>
      <c r="J26" s="213">
        <f>+'G2'!AB17/20</f>
        <v>0</v>
      </c>
      <c r="K26" s="213">
        <f>+'G2'!AC17/20</f>
        <v>0</v>
      </c>
      <c r="L26" s="213">
        <f>+'G2'!AD17/20</f>
        <v>0</v>
      </c>
      <c r="M26" s="213">
        <f>'G2'!CF17</f>
        <v>0</v>
      </c>
      <c r="N26" s="213">
        <f>'G2'!CG17</f>
        <v>0</v>
      </c>
      <c r="O26" s="213">
        <f>'G2'!CH17</f>
        <v>0</v>
      </c>
      <c r="P26" s="213">
        <f>'G2'!CI17</f>
        <v>0</v>
      </c>
      <c r="Q26" s="213">
        <f>'G2'!CJ17</f>
        <v>0</v>
      </c>
      <c r="R26" s="213">
        <f>'G2'!CK17</f>
        <v>0</v>
      </c>
      <c r="S26" s="213">
        <f>'G2'!CL17</f>
        <v>0</v>
      </c>
      <c r="T26" s="213">
        <f>+'G2'!AH17</f>
        <v>0</v>
      </c>
      <c r="U26" s="213">
        <f>+'G2'!AI17</f>
        <v>0</v>
      </c>
      <c r="V26" s="214">
        <f>+'G2'!AJ17</f>
        <v>0</v>
      </c>
      <c r="W26" s="213">
        <f>+'G2'!AK17</f>
        <v>0</v>
      </c>
      <c r="X26" s="213">
        <f>+'G2'!AL17</f>
        <v>0</v>
      </c>
      <c r="Y26" s="213">
        <f>+'G2'!AM17</f>
        <v>0</v>
      </c>
      <c r="Z26" s="213">
        <f>+'G2'!AN17</f>
        <v>0</v>
      </c>
      <c r="AA26" s="213">
        <f>+'G2'!AO17</f>
        <v>0</v>
      </c>
      <c r="AB26" s="213">
        <f>+'G2'!AP17</f>
        <v>0</v>
      </c>
      <c r="AC26" s="214">
        <f t="shared" si="0"/>
        <v>0</v>
      </c>
    </row>
    <row r="27" spans="1:30" s="60" customFormat="1" x14ac:dyDescent="0.2">
      <c r="A27" s="212" t="str">
        <f>'G1'!A21</f>
        <v>Team C</v>
      </c>
      <c r="B27" s="212">
        <f>'G2'!A22</f>
        <v>0</v>
      </c>
      <c r="C27" s="213">
        <v>2</v>
      </c>
      <c r="D27" s="213">
        <f>+'G2'!V22</f>
        <v>0</v>
      </c>
      <c r="E27" s="213">
        <f>+'G2'!W22</f>
        <v>0</v>
      </c>
      <c r="F27" s="213">
        <f>+'G2'!X22/20</f>
        <v>0</v>
      </c>
      <c r="G27" s="213">
        <f>+'G2'!Y22/20</f>
        <v>0</v>
      </c>
      <c r="H27" s="213">
        <f>+'G2'!Z22/20</f>
        <v>0</v>
      </c>
      <c r="I27" s="213">
        <f>+'G2'!AA22/20</f>
        <v>0</v>
      </c>
      <c r="J27" s="213">
        <f>+'G2'!AB22/20</f>
        <v>0</v>
      </c>
      <c r="K27" s="213">
        <f>+'G2'!AC22/20</f>
        <v>0</v>
      </c>
      <c r="L27" s="213">
        <f>+'G2'!AD22/20</f>
        <v>0</v>
      </c>
      <c r="M27" s="213">
        <f>'G2'!CF22</f>
        <v>0</v>
      </c>
      <c r="N27" s="213">
        <f>'G2'!CG22</f>
        <v>0</v>
      </c>
      <c r="O27" s="213">
        <f>'G2'!CH22</f>
        <v>0</v>
      </c>
      <c r="P27" s="213">
        <f>'G2'!CI22</f>
        <v>0</v>
      </c>
      <c r="Q27" s="213">
        <f>'G2'!CJ22</f>
        <v>0</v>
      </c>
      <c r="R27" s="213">
        <f>'G2'!CK22</f>
        <v>0</v>
      </c>
      <c r="S27" s="213">
        <f>'G2'!CL22</f>
        <v>0</v>
      </c>
      <c r="T27" s="213">
        <f>+'G2'!AH22</f>
        <v>0</v>
      </c>
      <c r="U27" s="213">
        <f>+'G2'!AI22</f>
        <v>0</v>
      </c>
      <c r="V27" s="214">
        <f>+'G2'!AJ22</f>
        <v>0</v>
      </c>
      <c r="W27" s="213">
        <f>+'G2'!AK22</f>
        <v>0</v>
      </c>
      <c r="X27" s="213">
        <f>+'G2'!AL22</f>
        <v>0</v>
      </c>
      <c r="Y27" s="213">
        <f>+'G2'!AM22</f>
        <v>0</v>
      </c>
      <c r="Z27" s="213">
        <f>+'G2'!AN22</f>
        <v>0</v>
      </c>
      <c r="AA27" s="213">
        <f>+'G2'!AO22</f>
        <v>0</v>
      </c>
      <c r="AB27" s="213">
        <f>+'G2'!AP22</f>
        <v>0</v>
      </c>
      <c r="AC27" s="214">
        <f t="shared" si="0"/>
        <v>0</v>
      </c>
      <c r="AD27" s="245"/>
    </row>
    <row r="28" spans="1:30" s="60" customFormat="1" x14ac:dyDescent="0.2">
      <c r="A28" s="212" t="str">
        <f t="shared" si="4"/>
        <v>Team C</v>
      </c>
      <c r="B28" s="212">
        <f>'G2'!A23</f>
        <v>0</v>
      </c>
      <c r="C28" s="213">
        <v>2</v>
      </c>
      <c r="D28" s="213">
        <f>+'G2'!V23</f>
        <v>0</v>
      </c>
      <c r="E28" s="213">
        <f>+'G2'!W23</f>
        <v>0</v>
      </c>
      <c r="F28" s="213">
        <f>+'G2'!X23/20</f>
        <v>0</v>
      </c>
      <c r="G28" s="213">
        <f>+'G2'!Y23/20</f>
        <v>0</v>
      </c>
      <c r="H28" s="213">
        <f>+'G2'!Z23/20</f>
        <v>0</v>
      </c>
      <c r="I28" s="213">
        <f>+'G2'!AA23/20</f>
        <v>0</v>
      </c>
      <c r="J28" s="213">
        <f>+'G2'!AB23/20</f>
        <v>0</v>
      </c>
      <c r="K28" s="213">
        <f>+'G2'!AC23/20</f>
        <v>0</v>
      </c>
      <c r="L28" s="213">
        <f>+'G2'!AD23/20</f>
        <v>0</v>
      </c>
      <c r="M28" s="213">
        <f>'G2'!CF23</f>
        <v>0</v>
      </c>
      <c r="N28" s="213">
        <f>'G2'!CG23</f>
        <v>0</v>
      </c>
      <c r="O28" s="213">
        <f>'G2'!CH23</f>
        <v>0</v>
      </c>
      <c r="P28" s="213">
        <f>'G2'!CI23</f>
        <v>0</v>
      </c>
      <c r="Q28" s="213">
        <f>'G2'!CJ23</f>
        <v>0</v>
      </c>
      <c r="R28" s="213">
        <f>'G2'!CK23</f>
        <v>0</v>
      </c>
      <c r="S28" s="213">
        <f>'G2'!CL23</f>
        <v>0</v>
      </c>
      <c r="T28" s="213">
        <f>+'G2'!AH23</f>
        <v>0</v>
      </c>
      <c r="U28" s="213">
        <f>+'G2'!AI23</f>
        <v>0</v>
      </c>
      <c r="V28" s="214">
        <f>+'G2'!AJ23</f>
        <v>0</v>
      </c>
      <c r="W28" s="213">
        <f>+'G2'!AK23</f>
        <v>0</v>
      </c>
      <c r="X28" s="213">
        <f>+'G2'!AL23</f>
        <v>0</v>
      </c>
      <c r="Y28" s="213">
        <f>+'G2'!AM23</f>
        <v>0</v>
      </c>
      <c r="Z28" s="213">
        <f>+'G2'!AN23</f>
        <v>0</v>
      </c>
      <c r="AA28" s="213">
        <f>+'G2'!AO23</f>
        <v>0</v>
      </c>
      <c r="AB28" s="213">
        <f>+'G2'!AP23</f>
        <v>0</v>
      </c>
      <c r="AC28" s="214">
        <f t="shared" si="0"/>
        <v>0</v>
      </c>
      <c r="AD28" s="245"/>
    </row>
    <row r="29" spans="1:30" s="60" customFormat="1" x14ac:dyDescent="0.2">
      <c r="A29" s="212" t="str">
        <f t="shared" si="4"/>
        <v>Team C</v>
      </c>
      <c r="B29" s="212">
        <f>'G2'!A24</f>
        <v>0</v>
      </c>
      <c r="C29" s="213">
        <v>2</v>
      </c>
      <c r="D29" s="213">
        <f>+'G2'!V24</f>
        <v>0</v>
      </c>
      <c r="E29" s="213">
        <f>+'G2'!W24</f>
        <v>0</v>
      </c>
      <c r="F29" s="213">
        <f>+'G2'!X24/20</f>
        <v>0</v>
      </c>
      <c r="G29" s="213">
        <f>+'G2'!Y24/20</f>
        <v>0</v>
      </c>
      <c r="H29" s="213">
        <f>+'G2'!Z24/20</f>
        <v>0</v>
      </c>
      <c r="I29" s="213">
        <f>+'G2'!AA24/20</f>
        <v>0</v>
      </c>
      <c r="J29" s="213">
        <f>+'G2'!AB24/20</f>
        <v>0</v>
      </c>
      <c r="K29" s="213">
        <f>+'G2'!AC24/20</f>
        <v>0</v>
      </c>
      <c r="L29" s="213">
        <f>+'G2'!AD24/20</f>
        <v>0</v>
      </c>
      <c r="M29" s="213">
        <f>'G2'!CF24</f>
        <v>0</v>
      </c>
      <c r="N29" s="213">
        <f>'G2'!CG24</f>
        <v>0</v>
      </c>
      <c r="O29" s="213">
        <f>'G2'!CH24</f>
        <v>0</v>
      </c>
      <c r="P29" s="213">
        <f>'G2'!CI24</f>
        <v>0</v>
      </c>
      <c r="Q29" s="213">
        <f>'G2'!CJ24</f>
        <v>0</v>
      </c>
      <c r="R29" s="213">
        <f>'G2'!CK24</f>
        <v>0</v>
      </c>
      <c r="S29" s="213">
        <f>'G2'!CL24</f>
        <v>0</v>
      </c>
      <c r="T29" s="213">
        <f>+'G2'!AH24</f>
        <v>0</v>
      </c>
      <c r="U29" s="213">
        <f>+'G2'!AI24</f>
        <v>0</v>
      </c>
      <c r="V29" s="214">
        <f>+'G2'!AJ24</f>
        <v>0</v>
      </c>
      <c r="W29" s="213">
        <f>+'G2'!AK24</f>
        <v>0</v>
      </c>
      <c r="X29" s="213">
        <f>+'G2'!AL24</f>
        <v>0</v>
      </c>
      <c r="Y29" s="213">
        <f>+'G2'!AM24</f>
        <v>0</v>
      </c>
      <c r="Z29" s="213">
        <f>+'G2'!AN24</f>
        <v>0</v>
      </c>
      <c r="AA29" s="213">
        <f>+'G2'!AO24</f>
        <v>0</v>
      </c>
      <c r="AB29" s="213">
        <f>+'G2'!AP24</f>
        <v>0</v>
      </c>
      <c r="AC29" s="214">
        <f t="shared" si="0"/>
        <v>0</v>
      </c>
      <c r="AD29" s="245"/>
    </row>
    <row r="30" spans="1:30" s="60" customFormat="1" x14ac:dyDescent="0.2">
      <c r="A30" s="212" t="str">
        <f t="shared" si="4"/>
        <v>Team C</v>
      </c>
      <c r="B30" s="212">
        <f>'G2'!A25</f>
        <v>0</v>
      </c>
      <c r="C30" s="213">
        <v>2</v>
      </c>
      <c r="D30" s="213">
        <f>+'G2'!V25</f>
        <v>0</v>
      </c>
      <c r="E30" s="213">
        <f>+'G2'!W25</f>
        <v>0</v>
      </c>
      <c r="F30" s="213">
        <f>+'G2'!X25/20</f>
        <v>0</v>
      </c>
      <c r="G30" s="213">
        <f>+'G2'!Y25/20</f>
        <v>0</v>
      </c>
      <c r="H30" s="213">
        <f>+'G2'!Z25/20</f>
        <v>0</v>
      </c>
      <c r="I30" s="213">
        <f>+'G2'!AA25/20</f>
        <v>0</v>
      </c>
      <c r="J30" s="213">
        <f>+'G2'!AB25/20</f>
        <v>0</v>
      </c>
      <c r="K30" s="213">
        <f>+'G2'!AC25/20</f>
        <v>0</v>
      </c>
      <c r="L30" s="213">
        <f>+'G2'!AD25/20</f>
        <v>0</v>
      </c>
      <c r="M30" s="213">
        <f>'G2'!CF25</f>
        <v>0</v>
      </c>
      <c r="N30" s="213">
        <f>'G2'!CG25</f>
        <v>0</v>
      </c>
      <c r="O30" s="213">
        <f>'G2'!CH25</f>
        <v>0</v>
      </c>
      <c r="P30" s="213">
        <f>'G2'!CI25</f>
        <v>0</v>
      </c>
      <c r="Q30" s="213">
        <f>'G2'!CJ25</f>
        <v>0</v>
      </c>
      <c r="R30" s="213">
        <f>'G2'!CK25</f>
        <v>0</v>
      </c>
      <c r="S30" s="213">
        <f>'G2'!CL25</f>
        <v>0</v>
      </c>
      <c r="T30" s="213">
        <f>+'G2'!AH25</f>
        <v>0</v>
      </c>
      <c r="U30" s="213">
        <f>+'G2'!AI25</f>
        <v>0</v>
      </c>
      <c r="V30" s="214">
        <f>+'G2'!AJ25</f>
        <v>0</v>
      </c>
      <c r="W30" s="213">
        <f>+'G2'!AK25</f>
        <v>0</v>
      </c>
      <c r="X30" s="213">
        <f>+'G2'!AL25</f>
        <v>0</v>
      </c>
      <c r="Y30" s="213">
        <f>+'G2'!AM25</f>
        <v>0</v>
      </c>
      <c r="Z30" s="213">
        <f>+'G2'!AN25</f>
        <v>0</v>
      </c>
      <c r="AA30" s="213">
        <f>+'G2'!AO25</f>
        <v>0</v>
      </c>
      <c r="AB30" s="213">
        <f>+'G2'!AP25</f>
        <v>0</v>
      </c>
      <c r="AC30" s="214">
        <f t="shared" si="0"/>
        <v>0</v>
      </c>
      <c r="AD30" s="245"/>
    </row>
    <row r="31" spans="1:30" s="60" customFormat="1" x14ac:dyDescent="0.2">
      <c r="A31" s="209" t="str">
        <f t="shared" si="4"/>
        <v>Team C</v>
      </c>
      <c r="B31" s="209">
        <f>'G2'!A26</f>
        <v>0</v>
      </c>
      <c r="C31" s="210">
        <v>2</v>
      </c>
      <c r="D31" s="210">
        <f>+'G2'!V26</f>
        <v>0</v>
      </c>
      <c r="E31" s="210">
        <f>+'G2'!W26</f>
        <v>0</v>
      </c>
      <c r="F31" s="210">
        <f>+'G2'!X26/20</f>
        <v>0</v>
      </c>
      <c r="G31" s="210">
        <f>+'G2'!Y26/20</f>
        <v>0</v>
      </c>
      <c r="H31" s="210">
        <f>+'G2'!Z26/20</f>
        <v>0</v>
      </c>
      <c r="I31" s="210">
        <f>+'G2'!AA26/20</f>
        <v>0</v>
      </c>
      <c r="J31" s="210">
        <f>+'G2'!AB26/20</f>
        <v>0</v>
      </c>
      <c r="K31" s="210">
        <f>+'G2'!AC26/20</f>
        <v>0</v>
      </c>
      <c r="L31" s="210">
        <f>+'G2'!AD26/20</f>
        <v>0</v>
      </c>
      <c r="M31" s="210">
        <f>'G2'!CF26</f>
        <v>0</v>
      </c>
      <c r="N31" s="210">
        <f>'G2'!CG26</f>
        <v>0</v>
      </c>
      <c r="O31" s="210">
        <f>'G2'!CH26</f>
        <v>0</v>
      </c>
      <c r="P31" s="210">
        <f>'G2'!CI26</f>
        <v>0</v>
      </c>
      <c r="Q31" s="210">
        <f>'G2'!CJ26</f>
        <v>0</v>
      </c>
      <c r="R31" s="210">
        <f>'G2'!CK26</f>
        <v>0</v>
      </c>
      <c r="S31" s="210">
        <f>'G2'!CL26</f>
        <v>0</v>
      </c>
      <c r="T31" s="210">
        <f>+'G2'!AH26</f>
        <v>0</v>
      </c>
      <c r="U31" s="210">
        <f>+'G2'!AI26</f>
        <v>0</v>
      </c>
      <c r="V31" s="211">
        <f>+'G2'!AJ26</f>
        <v>0</v>
      </c>
      <c r="W31" s="210">
        <f>+'G2'!AK26</f>
        <v>0</v>
      </c>
      <c r="X31" s="210">
        <f>+'G2'!AL26</f>
        <v>0</v>
      </c>
      <c r="Y31" s="210">
        <f>+'G2'!AM26</f>
        <v>0</v>
      </c>
      <c r="Z31" s="210">
        <f>+'G2'!AN26</f>
        <v>0</v>
      </c>
      <c r="AA31" s="210">
        <f>+'G2'!AO26</f>
        <v>0</v>
      </c>
      <c r="AB31" s="210">
        <f>+'G2'!AP26</f>
        <v>0</v>
      </c>
      <c r="AC31" s="211">
        <f t="shared" si="0"/>
        <v>0</v>
      </c>
      <c r="AD31" s="245"/>
    </row>
    <row r="32" spans="1:30" x14ac:dyDescent="0.2">
      <c r="A32" s="212" t="str">
        <f>'G3'!A3</f>
        <v>Team A</v>
      </c>
      <c r="B32" s="212">
        <f>'G3'!A4</f>
        <v>0</v>
      </c>
      <c r="C32" s="213">
        <v>3</v>
      </c>
      <c r="D32" s="213">
        <f>+'G3'!V4</f>
        <v>0</v>
      </c>
      <c r="E32" s="213">
        <f>+'G3'!W4</f>
        <v>0</v>
      </c>
      <c r="F32" s="213">
        <f>+'G3'!X4/20</f>
        <v>0</v>
      </c>
      <c r="G32" s="213">
        <f>+'G3'!Y4/20</f>
        <v>0</v>
      </c>
      <c r="H32" s="213">
        <f>+'G3'!Z4/20</f>
        <v>0</v>
      </c>
      <c r="I32" s="213">
        <f>+'G3'!AA4/20</f>
        <v>0</v>
      </c>
      <c r="J32" s="213">
        <f>+'G3'!AB4/20</f>
        <v>0</v>
      </c>
      <c r="K32" s="213">
        <f>+'G3'!AC4/20</f>
        <v>0</v>
      </c>
      <c r="L32" s="213">
        <f>+'G3'!AD4/20</f>
        <v>0</v>
      </c>
      <c r="M32" s="213">
        <f>'G3'!CF4</f>
        <v>0</v>
      </c>
      <c r="N32" s="213">
        <f>'G3'!CG4</f>
        <v>0</v>
      </c>
      <c r="O32" s="213">
        <f>'G3'!CH4</f>
        <v>0</v>
      </c>
      <c r="P32" s="213">
        <f>'G3'!CI4</f>
        <v>0</v>
      </c>
      <c r="Q32" s="213">
        <f>'G3'!CJ4</f>
        <v>0</v>
      </c>
      <c r="R32" s="213">
        <f>'G3'!CK4</f>
        <v>0</v>
      </c>
      <c r="S32" s="213">
        <f>'G3'!CL4</f>
        <v>0</v>
      </c>
      <c r="T32" s="213">
        <f>+'G3'!AH4</f>
        <v>0</v>
      </c>
      <c r="U32" s="213">
        <f>+'G3'!AI4</f>
        <v>0</v>
      </c>
      <c r="V32" s="214">
        <f>+'G3'!AJ4</f>
        <v>0</v>
      </c>
      <c r="W32" s="213">
        <f>+'G3'!AK4</f>
        <v>0</v>
      </c>
      <c r="X32" s="213">
        <f>+'G3'!AL4</f>
        <v>0</v>
      </c>
      <c r="Y32" s="213">
        <f>+'G3'!AM4</f>
        <v>0</v>
      </c>
      <c r="Z32" s="213">
        <f>+'G3'!AN4</f>
        <v>0</v>
      </c>
      <c r="AA32" s="213">
        <f>+'G3'!AO4</f>
        <v>0</v>
      </c>
      <c r="AB32" s="213">
        <f>+'G3'!AP4</f>
        <v>0</v>
      </c>
      <c r="AC32" s="214">
        <f t="shared" si="0"/>
        <v>0</v>
      </c>
    </row>
    <row r="33" spans="1:30" x14ac:dyDescent="0.2">
      <c r="A33" s="212" t="str">
        <f>+A32</f>
        <v>Team A</v>
      </c>
      <c r="B33" s="212">
        <f>'G3'!A5</f>
        <v>0</v>
      </c>
      <c r="C33" s="213">
        <v>3</v>
      </c>
      <c r="D33" s="213">
        <f>+'G3'!V5</f>
        <v>0</v>
      </c>
      <c r="E33" s="213">
        <f>+'G3'!W5</f>
        <v>0</v>
      </c>
      <c r="F33" s="213">
        <f>+'G3'!X5/20</f>
        <v>0</v>
      </c>
      <c r="G33" s="213">
        <f>+'G3'!Y5/20</f>
        <v>0</v>
      </c>
      <c r="H33" s="213">
        <f>+'G3'!Z5/20</f>
        <v>0</v>
      </c>
      <c r="I33" s="213">
        <f>+'G3'!AA5/20</f>
        <v>0</v>
      </c>
      <c r="J33" s="213">
        <f>+'G3'!AB5/20</f>
        <v>0</v>
      </c>
      <c r="K33" s="213">
        <f>+'G3'!AC5/20</f>
        <v>0</v>
      </c>
      <c r="L33" s="213">
        <f>+'G3'!AD5/20</f>
        <v>0</v>
      </c>
      <c r="M33" s="213">
        <f>'G3'!CF5</f>
        <v>0</v>
      </c>
      <c r="N33" s="213">
        <f>'G3'!CG5</f>
        <v>0</v>
      </c>
      <c r="O33" s="213">
        <f>'G3'!CH5</f>
        <v>0</v>
      </c>
      <c r="P33" s="213">
        <f>'G3'!CI5</f>
        <v>0</v>
      </c>
      <c r="Q33" s="213">
        <f>'G3'!CJ5</f>
        <v>0</v>
      </c>
      <c r="R33" s="213">
        <f>'G3'!CK5</f>
        <v>0</v>
      </c>
      <c r="S33" s="213">
        <f>'G3'!CL5</f>
        <v>0</v>
      </c>
      <c r="T33" s="213">
        <f>+'G3'!AH5</f>
        <v>0</v>
      </c>
      <c r="U33" s="213">
        <f>+'G3'!AI5</f>
        <v>0</v>
      </c>
      <c r="V33" s="214">
        <f>+'G3'!AJ5</f>
        <v>0</v>
      </c>
      <c r="W33" s="213">
        <f>+'G3'!AK5</f>
        <v>0</v>
      </c>
      <c r="X33" s="213">
        <f>+'G3'!AL5</f>
        <v>0</v>
      </c>
      <c r="Y33" s="213">
        <f>+'G3'!AM5</f>
        <v>0</v>
      </c>
      <c r="Z33" s="213">
        <f>+'G3'!AN5</f>
        <v>0</v>
      </c>
      <c r="AA33" s="213">
        <f>+'G3'!AO5</f>
        <v>0</v>
      </c>
      <c r="AB33" s="213">
        <f>+'G3'!AP5</f>
        <v>0</v>
      </c>
      <c r="AC33" s="214">
        <f t="shared" si="0"/>
        <v>0</v>
      </c>
    </row>
    <row r="34" spans="1:30" x14ac:dyDescent="0.2">
      <c r="A34" s="212" t="str">
        <f t="shared" ref="A34:A36" si="5">+A33</f>
        <v>Team A</v>
      </c>
      <c r="B34" s="212">
        <f>'G3'!A6</f>
        <v>0</v>
      </c>
      <c r="C34" s="213">
        <v>3</v>
      </c>
      <c r="D34" s="213">
        <f>+'G3'!V6</f>
        <v>0</v>
      </c>
      <c r="E34" s="213">
        <f>+'G3'!W6</f>
        <v>0</v>
      </c>
      <c r="F34" s="213">
        <f>+'G3'!X6/20</f>
        <v>0</v>
      </c>
      <c r="G34" s="213">
        <f>+'G3'!Y6/20</f>
        <v>0</v>
      </c>
      <c r="H34" s="213">
        <f>+'G3'!Z6/20</f>
        <v>0</v>
      </c>
      <c r="I34" s="213">
        <f>+'G3'!AA6/20</f>
        <v>0</v>
      </c>
      <c r="J34" s="213">
        <f>+'G3'!AB6/20</f>
        <v>0</v>
      </c>
      <c r="K34" s="213">
        <f>+'G3'!AC6/20</f>
        <v>0</v>
      </c>
      <c r="L34" s="213">
        <f>+'G3'!AD6/20</f>
        <v>0</v>
      </c>
      <c r="M34" s="213">
        <f>'G3'!CF6</f>
        <v>0</v>
      </c>
      <c r="N34" s="213">
        <f>'G3'!CG6</f>
        <v>0</v>
      </c>
      <c r="O34" s="213">
        <f>'G3'!CH6</f>
        <v>0</v>
      </c>
      <c r="P34" s="213">
        <f>'G3'!CI6</f>
        <v>0</v>
      </c>
      <c r="Q34" s="213">
        <f>'G3'!CJ6</f>
        <v>0</v>
      </c>
      <c r="R34" s="213">
        <f>'G3'!CK6</f>
        <v>0</v>
      </c>
      <c r="S34" s="213">
        <f>'G3'!CL6</f>
        <v>0</v>
      </c>
      <c r="T34" s="213">
        <f>+'G3'!AH6</f>
        <v>0</v>
      </c>
      <c r="U34" s="213">
        <f>+'G3'!AI6</f>
        <v>0</v>
      </c>
      <c r="V34" s="214">
        <f>+'G3'!AJ6</f>
        <v>0</v>
      </c>
      <c r="W34" s="213">
        <f>+'G3'!AK6</f>
        <v>0</v>
      </c>
      <c r="X34" s="213">
        <f>+'G3'!AL6</f>
        <v>0</v>
      </c>
      <c r="Y34" s="213">
        <f>+'G3'!AM6</f>
        <v>0</v>
      </c>
      <c r="Z34" s="213">
        <f>+'G3'!AN6</f>
        <v>0</v>
      </c>
      <c r="AA34" s="213">
        <f>+'G3'!AO6</f>
        <v>0</v>
      </c>
      <c r="AB34" s="213">
        <f>+'G3'!AP6</f>
        <v>0</v>
      </c>
      <c r="AC34" s="214">
        <f t="shared" si="0"/>
        <v>0</v>
      </c>
    </row>
    <row r="35" spans="1:30" x14ac:dyDescent="0.2">
      <c r="A35" s="212" t="str">
        <f t="shared" si="5"/>
        <v>Team A</v>
      </c>
      <c r="B35" s="212">
        <f>'G3'!A7</f>
        <v>0</v>
      </c>
      <c r="C35" s="213">
        <v>3</v>
      </c>
      <c r="D35" s="213">
        <f>+'G3'!V7</f>
        <v>0</v>
      </c>
      <c r="E35" s="213">
        <f>+'G3'!W7</f>
        <v>0</v>
      </c>
      <c r="F35" s="213">
        <f>+'G3'!X7/20</f>
        <v>0</v>
      </c>
      <c r="G35" s="213">
        <f>+'G3'!Y7/20</f>
        <v>0</v>
      </c>
      <c r="H35" s="213">
        <f>+'G3'!Z7/20</f>
        <v>0</v>
      </c>
      <c r="I35" s="213">
        <f>+'G3'!AA7/20</f>
        <v>0</v>
      </c>
      <c r="J35" s="213">
        <f>+'G3'!AB7/20</f>
        <v>0</v>
      </c>
      <c r="K35" s="213">
        <f>+'G3'!AC7/20</f>
        <v>0</v>
      </c>
      <c r="L35" s="213">
        <f>+'G3'!AD7/20</f>
        <v>0</v>
      </c>
      <c r="M35" s="213">
        <f>'G3'!CF7</f>
        <v>0</v>
      </c>
      <c r="N35" s="213">
        <f>'G3'!CG7</f>
        <v>0</v>
      </c>
      <c r="O35" s="213">
        <f>'G3'!CH7</f>
        <v>0</v>
      </c>
      <c r="P35" s="213">
        <f>'G3'!CI7</f>
        <v>0</v>
      </c>
      <c r="Q35" s="213">
        <f>'G3'!CJ7</f>
        <v>0</v>
      </c>
      <c r="R35" s="213">
        <f>'G3'!CK7</f>
        <v>0</v>
      </c>
      <c r="S35" s="213">
        <f>'G3'!CL7</f>
        <v>0</v>
      </c>
      <c r="T35" s="213">
        <f>+'G3'!AH7</f>
        <v>0</v>
      </c>
      <c r="U35" s="213">
        <f>+'G3'!AI7</f>
        <v>0</v>
      </c>
      <c r="V35" s="214">
        <f>+'G3'!AJ7</f>
        <v>0</v>
      </c>
      <c r="W35" s="213">
        <f>+'G3'!AK7</f>
        <v>0</v>
      </c>
      <c r="X35" s="213">
        <f>+'G3'!AL7</f>
        <v>0</v>
      </c>
      <c r="Y35" s="213">
        <f>+'G3'!AM7</f>
        <v>0</v>
      </c>
      <c r="Z35" s="213">
        <f>+'G3'!AN7</f>
        <v>0</v>
      </c>
      <c r="AA35" s="213">
        <f>+'G3'!AO7</f>
        <v>0</v>
      </c>
      <c r="AB35" s="213">
        <f>+'G3'!AP7</f>
        <v>0</v>
      </c>
      <c r="AC35" s="214">
        <f t="shared" si="0"/>
        <v>0</v>
      </c>
    </row>
    <row r="36" spans="1:30" x14ac:dyDescent="0.2">
      <c r="A36" s="212" t="str">
        <f t="shared" si="5"/>
        <v>Team A</v>
      </c>
      <c r="B36" s="212">
        <f>'G3'!A8</f>
        <v>0</v>
      </c>
      <c r="C36" s="213">
        <v>3</v>
      </c>
      <c r="D36" s="213">
        <f>+'G3'!V8</f>
        <v>0</v>
      </c>
      <c r="E36" s="213">
        <f>+'G3'!W8</f>
        <v>0</v>
      </c>
      <c r="F36" s="213">
        <f>+'G3'!X8/20</f>
        <v>0</v>
      </c>
      <c r="G36" s="213">
        <f>+'G3'!Y8/20</f>
        <v>0</v>
      </c>
      <c r="H36" s="213">
        <f>+'G3'!Z8/20</f>
        <v>0</v>
      </c>
      <c r="I36" s="213">
        <f>+'G3'!AA8/20</f>
        <v>0</v>
      </c>
      <c r="J36" s="213">
        <f>+'G3'!AB8/20</f>
        <v>0</v>
      </c>
      <c r="K36" s="213">
        <f>+'G3'!AC8/20</f>
        <v>0</v>
      </c>
      <c r="L36" s="213">
        <f>+'G3'!AD8/20</f>
        <v>0</v>
      </c>
      <c r="M36" s="213">
        <f>'G3'!CF8</f>
        <v>0</v>
      </c>
      <c r="N36" s="213">
        <f>'G3'!CG8</f>
        <v>0</v>
      </c>
      <c r="O36" s="213">
        <f>'G3'!CH8</f>
        <v>0</v>
      </c>
      <c r="P36" s="213">
        <f>'G3'!CI8</f>
        <v>0</v>
      </c>
      <c r="Q36" s="213">
        <f>'G3'!CJ8</f>
        <v>0</v>
      </c>
      <c r="R36" s="213">
        <f>'G3'!CK8</f>
        <v>0</v>
      </c>
      <c r="S36" s="213">
        <f>'G3'!CL8</f>
        <v>0</v>
      </c>
      <c r="T36" s="213">
        <f>+'G3'!AH8</f>
        <v>0</v>
      </c>
      <c r="U36" s="213">
        <f>+'G3'!AI8</f>
        <v>0</v>
      </c>
      <c r="V36" s="214">
        <f>+'G3'!AJ8</f>
        <v>0</v>
      </c>
      <c r="W36" s="213">
        <f>+'G3'!AK8</f>
        <v>0</v>
      </c>
      <c r="X36" s="213">
        <f>+'G3'!AL8</f>
        <v>0</v>
      </c>
      <c r="Y36" s="213">
        <f>+'G3'!AM8</f>
        <v>0</v>
      </c>
      <c r="Z36" s="213">
        <f>+'G3'!AN8</f>
        <v>0</v>
      </c>
      <c r="AA36" s="213">
        <f>+'G3'!AO8</f>
        <v>0</v>
      </c>
      <c r="AB36" s="213">
        <f>+'G3'!AP8</f>
        <v>0</v>
      </c>
      <c r="AC36" s="214">
        <f t="shared" si="0"/>
        <v>0</v>
      </c>
    </row>
    <row r="37" spans="1:30" x14ac:dyDescent="0.2">
      <c r="A37" s="212" t="str">
        <f>+'G3'!A12</f>
        <v>Team B</v>
      </c>
      <c r="B37" s="212">
        <f>+'G3'!A13</f>
        <v>0</v>
      </c>
      <c r="C37" s="213">
        <v>3</v>
      </c>
      <c r="D37" s="213">
        <f>+'G3'!V13</f>
        <v>0</v>
      </c>
      <c r="E37" s="213">
        <f>+'G3'!W13</f>
        <v>0</v>
      </c>
      <c r="F37" s="213">
        <f>+'G3'!X13/20</f>
        <v>0</v>
      </c>
      <c r="G37" s="213">
        <f>+'G3'!Y13/20</f>
        <v>0</v>
      </c>
      <c r="H37" s="213">
        <f>+'G3'!Z13/20</f>
        <v>0</v>
      </c>
      <c r="I37" s="213">
        <f>+'G3'!AA13/20</f>
        <v>0</v>
      </c>
      <c r="J37" s="213">
        <f>+'G3'!AB13/20</f>
        <v>0</v>
      </c>
      <c r="K37" s="213">
        <f>+'G3'!AC13/20</f>
        <v>0</v>
      </c>
      <c r="L37" s="213">
        <f>+'G3'!AD13/20</f>
        <v>0</v>
      </c>
      <c r="M37" s="213">
        <f>'G3'!CF13</f>
        <v>0</v>
      </c>
      <c r="N37" s="213">
        <f>'G3'!CG13</f>
        <v>0</v>
      </c>
      <c r="O37" s="213">
        <f>'G3'!CH13</f>
        <v>0</v>
      </c>
      <c r="P37" s="213">
        <f>'G3'!CI13</f>
        <v>0</v>
      </c>
      <c r="Q37" s="213">
        <f>'G3'!CJ13</f>
        <v>0</v>
      </c>
      <c r="R37" s="213">
        <f>'G3'!CK13</f>
        <v>0</v>
      </c>
      <c r="S37" s="213">
        <f>'G3'!CL13</f>
        <v>0</v>
      </c>
      <c r="T37" s="213">
        <f>+'G3'!AH13</f>
        <v>0</v>
      </c>
      <c r="U37" s="213">
        <f>+'G3'!AI13</f>
        <v>0</v>
      </c>
      <c r="V37" s="214">
        <f>+'G3'!AJ13</f>
        <v>0</v>
      </c>
      <c r="W37" s="213">
        <f>+'G3'!AK13</f>
        <v>0</v>
      </c>
      <c r="X37" s="213">
        <f>+'G3'!AL13</f>
        <v>0</v>
      </c>
      <c r="Y37" s="213">
        <f>+'G3'!AM13</f>
        <v>0</v>
      </c>
      <c r="Z37" s="213">
        <f>+'G3'!AN13</f>
        <v>0</v>
      </c>
      <c r="AA37" s="213">
        <f>+'G3'!AO13</f>
        <v>0</v>
      </c>
      <c r="AB37" s="213">
        <f>+'G3'!AP13</f>
        <v>0</v>
      </c>
      <c r="AC37" s="214">
        <f t="shared" si="0"/>
        <v>0</v>
      </c>
    </row>
    <row r="38" spans="1:30" x14ac:dyDescent="0.2">
      <c r="A38" s="212" t="str">
        <f>+A37</f>
        <v>Team B</v>
      </c>
      <c r="B38" s="212">
        <f>+'G3'!A14</f>
        <v>0</v>
      </c>
      <c r="C38" s="213">
        <v>3</v>
      </c>
      <c r="D38" s="213">
        <f>+'G3'!V14</f>
        <v>0</v>
      </c>
      <c r="E38" s="213">
        <f>+'G3'!W14</f>
        <v>0</v>
      </c>
      <c r="F38" s="213">
        <f>+'G3'!X14/20</f>
        <v>0</v>
      </c>
      <c r="G38" s="213">
        <f>+'G3'!Y14/20</f>
        <v>0</v>
      </c>
      <c r="H38" s="213">
        <f>+'G3'!Z14/20</f>
        <v>0</v>
      </c>
      <c r="I38" s="213">
        <f>+'G3'!AA14/20</f>
        <v>0</v>
      </c>
      <c r="J38" s="213">
        <f>+'G3'!AB14/20</f>
        <v>0</v>
      </c>
      <c r="K38" s="213">
        <f>+'G3'!AC14/20</f>
        <v>0</v>
      </c>
      <c r="L38" s="213">
        <f>+'G3'!AD14/20</f>
        <v>0</v>
      </c>
      <c r="M38" s="213">
        <f>'G3'!CF14</f>
        <v>0</v>
      </c>
      <c r="N38" s="213">
        <f>'G3'!CG14</f>
        <v>0</v>
      </c>
      <c r="O38" s="213">
        <f>'G3'!CH14</f>
        <v>0</v>
      </c>
      <c r="P38" s="213">
        <f>'G3'!CI14</f>
        <v>0</v>
      </c>
      <c r="Q38" s="213">
        <f>'G3'!CJ14</f>
        <v>0</v>
      </c>
      <c r="R38" s="213">
        <f>'G3'!CK14</f>
        <v>0</v>
      </c>
      <c r="S38" s="213">
        <f>'G3'!CL14</f>
        <v>0</v>
      </c>
      <c r="T38" s="213">
        <f>+'G3'!AH14</f>
        <v>0</v>
      </c>
      <c r="U38" s="213">
        <f>+'G3'!AI14</f>
        <v>0</v>
      </c>
      <c r="V38" s="214">
        <f>+'G3'!AJ14</f>
        <v>0</v>
      </c>
      <c r="W38" s="213">
        <f>+'G3'!AK14</f>
        <v>0</v>
      </c>
      <c r="X38" s="213">
        <f>+'G3'!AL14</f>
        <v>0</v>
      </c>
      <c r="Y38" s="213">
        <f>+'G3'!AM14</f>
        <v>0</v>
      </c>
      <c r="Z38" s="213">
        <f>+'G3'!AN14</f>
        <v>0</v>
      </c>
      <c r="AA38" s="213">
        <f>+'G3'!AO14</f>
        <v>0</v>
      </c>
      <c r="AB38" s="213">
        <f>+'G3'!AP14</f>
        <v>0</v>
      </c>
      <c r="AC38" s="214">
        <f t="shared" si="0"/>
        <v>0</v>
      </c>
    </row>
    <row r="39" spans="1:30" x14ac:dyDescent="0.2">
      <c r="A39" s="212" t="str">
        <f t="shared" ref="A39:A41" si="6">+A38</f>
        <v>Team B</v>
      </c>
      <c r="B39" s="212">
        <f>+'G3'!A15</f>
        <v>0</v>
      </c>
      <c r="C39" s="213">
        <v>3</v>
      </c>
      <c r="D39" s="213">
        <f>+'G3'!V15</f>
        <v>0</v>
      </c>
      <c r="E39" s="213">
        <f>+'G3'!W15</f>
        <v>0</v>
      </c>
      <c r="F39" s="213">
        <f>+'G3'!X15/20</f>
        <v>0</v>
      </c>
      <c r="G39" s="213">
        <f>+'G3'!Y15/20</f>
        <v>0</v>
      </c>
      <c r="H39" s="213">
        <f>+'G3'!Z15/20</f>
        <v>0</v>
      </c>
      <c r="I39" s="213">
        <f>+'G3'!AA15/20</f>
        <v>0</v>
      </c>
      <c r="J39" s="213">
        <f>+'G3'!AB15/20</f>
        <v>0</v>
      </c>
      <c r="K39" s="213">
        <f>+'G3'!AC15/20</f>
        <v>0</v>
      </c>
      <c r="L39" s="213">
        <f>+'G3'!AD15/20</f>
        <v>0</v>
      </c>
      <c r="M39" s="213">
        <f>'G3'!CF15</f>
        <v>0</v>
      </c>
      <c r="N39" s="213">
        <f>'G3'!CG15</f>
        <v>0</v>
      </c>
      <c r="O39" s="213">
        <f>'G3'!CH15</f>
        <v>0</v>
      </c>
      <c r="P39" s="213">
        <f>'G3'!CI15</f>
        <v>0</v>
      </c>
      <c r="Q39" s="213">
        <f>'G3'!CJ15</f>
        <v>0</v>
      </c>
      <c r="R39" s="213">
        <f>'G3'!CK15</f>
        <v>0</v>
      </c>
      <c r="S39" s="213">
        <f>'G3'!CL15</f>
        <v>0</v>
      </c>
      <c r="T39" s="213">
        <f>+'G3'!AH15</f>
        <v>0</v>
      </c>
      <c r="U39" s="213">
        <f>+'G3'!AI15</f>
        <v>0</v>
      </c>
      <c r="V39" s="214">
        <f>+'G3'!AJ15</f>
        <v>0</v>
      </c>
      <c r="W39" s="213">
        <f>+'G3'!AK15</f>
        <v>0</v>
      </c>
      <c r="X39" s="213">
        <f>+'G3'!AL15</f>
        <v>0</v>
      </c>
      <c r="Y39" s="213">
        <f>+'G3'!AM15</f>
        <v>0</v>
      </c>
      <c r="Z39" s="213">
        <f>+'G3'!AN15</f>
        <v>0</v>
      </c>
      <c r="AA39" s="213">
        <f>+'G3'!AO15</f>
        <v>0</v>
      </c>
      <c r="AB39" s="213">
        <f>+'G3'!AP15</f>
        <v>0</v>
      </c>
      <c r="AC39" s="214">
        <f t="shared" si="0"/>
        <v>0</v>
      </c>
    </row>
    <row r="40" spans="1:30" x14ac:dyDescent="0.2">
      <c r="A40" s="212" t="str">
        <f t="shared" si="6"/>
        <v>Team B</v>
      </c>
      <c r="B40" s="212">
        <f>+'G3'!A16</f>
        <v>0</v>
      </c>
      <c r="C40" s="213">
        <v>3</v>
      </c>
      <c r="D40" s="213">
        <f>+'G3'!V16</f>
        <v>0</v>
      </c>
      <c r="E40" s="213">
        <f>+'G3'!W16</f>
        <v>0</v>
      </c>
      <c r="F40" s="213">
        <f>+'G3'!X16/20</f>
        <v>0</v>
      </c>
      <c r="G40" s="213">
        <f>+'G3'!Y16/20</f>
        <v>0</v>
      </c>
      <c r="H40" s="213">
        <f>+'G3'!Z16/20</f>
        <v>0</v>
      </c>
      <c r="I40" s="213">
        <f>+'G3'!AA16/20</f>
        <v>0</v>
      </c>
      <c r="J40" s="213">
        <f>+'G3'!AB16/20</f>
        <v>0</v>
      </c>
      <c r="K40" s="213">
        <f>+'G3'!AC16/20</f>
        <v>0</v>
      </c>
      <c r="L40" s="213">
        <f>+'G3'!AD16/20</f>
        <v>0</v>
      </c>
      <c r="M40" s="213">
        <f>'G3'!CF16</f>
        <v>0</v>
      </c>
      <c r="N40" s="213">
        <f>'G3'!CG16</f>
        <v>0</v>
      </c>
      <c r="O40" s="213">
        <f>'G3'!CH16</f>
        <v>0</v>
      </c>
      <c r="P40" s="213">
        <f>'G3'!CI16</f>
        <v>0</v>
      </c>
      <c r="Q40" s="213">
        <f>'G3'!CJ16</f>
        <v>0</v>
      </c>
      <c r="R40" s="213">
        <f>'G3'!CK16</f>
        <v>0</v>
      </c>
      <c r="S40" s="213">
        <f>'G3'!CL16</f>
        <v>0</v>
      </c>
      <c r="T40" s="213">
        <f>+'G3'!AH16</f>
        <v>0</v>
      </c>
      <c r="U40" s="213">
        <f>+'G3'!AI16</f>
        <v>0</v>
      </c>
      <c r="V40" s="214">
        <f>+'G3'!AJ16</f>
        <v>0</v>
      </c>
      <c r="W40" s="213">
        <f>+'G3'!AK16</f>
        <v>0</v>
      </c>
      <c r="X40" s="213">
        <f>+'G3'!AL16</f>
        <v>0</v>
      </c>
      <c r="Y40" s="213">
        <f>+'G3'!AM16</f>
        <v>0</v>
      </c>
      <c r="Z40" s="213">
        <f>+'G3'!AN16</f>
        <v>0</v>
      </c>
      <c r="AA40" s="213">
        <f>+'G3'!AO16</f>
        <v>0</v>
      </c>
      <c r="AB40" s="213">
        <f>+'G3'!AP16</f>
        <v>0</v>
      </c>
      <c r="AC40" s="214">
        <f t="shared" si="0"/>
        <v>0</v>
      </c>
    </row>
    <row r="41" spans="1:30" x14ac:dyDescent="0.2">
      <c r="A41" s="212" t="str">
        <f t="shared" si="6"/>
        <v>Team B</v>
      </c>
      <c r="B41" s="212">
        <f>+'G3'!A17</f>
        <v>0</v>
      </c>
      <c r="C41" s="213">
        <v>3</v>
      </c>
      <c r="D41" s="213">
        <f>+'G3'!V17</f>
        <v>0</v>
      </c>
      <c r="E41" s="213">
        <f>+'G3'!W17</f>
        <v>0</v>
      </c>
      <c r="F41" s="213">
        <f>+'G3'!X17/20</f>
        <v>0</v>
      </c>
      <c r="G41" s="213">
        <f>+'G3'!Y17/20</f>
        <v>0</v>
      </c>
      <c r="H41" s="213">
        <f>+'G3'!Z17/20</f>
        <v>0</v>
      </c>
      <c r="I41" s="213">
        <f>+'G3'!AA17/20</f>
        <v>0</v>
      </c>
      <c r="J41" s="213">
        <f>+'G3'!AB17/20</f>
        <v>0</v>
      </c>
      <c r="K41" s="213">
        <f>+'G3'!AC17/20</f>
        <v>0</v>
      </c>
      <c r="L41" s="213">
        <f>+'G3'!AD17/20</f>
        <v>0</v>
      </c>
      <c r="M41" s="213">
        <f>'G3'!CF17</f>
        <v>0</v>
      </c>
      <c r="N41" s="213">
        <f>'G3'!CG17</f>
        <v>0</v>
      </c>
      <c r="O41" s="213">
        <f>'G3'!CH17</f>
        <v>0</v>
      </c>
      <c r="P41" s="213">
        <f>'G3'!CI17</f>
        <v>0</v>
      </c>
      <c r="Q41" s="213">
        <f>'G3'!CJ17</f>
        <v>0</v>
      </c>
      <c r="R41" s="213">
        <f>'G3'!CK17</f>
        <v>0</v>
      </c>
      <c r="S41" s="213">
        <f>'G3'!CL17</f>
        <v>0</v>
      </c>
      <c r="T41" s="213">
        <f>+'G3'!AH17</f>
        <v>0</v>
      </c>
      <c r="U41" s="213">
        <f>+'G3'!AI17</f>
        <v>0</v>
      </c>
      <c r="V41" s="214">
        <f>+'G3'!AJ17</f>
        <v>0</v>
      </c>
      <c r="W41" s="213">
        <f>+'G3'!AK17</f>
        <v>0</v>
      </c>
      <c r="X41" s="213">
        <f>+'G3'!AL17</f>
        <v>0</v>
      </c>
      <c r="Y41" s="213">
        <f>+'G3'!AM17</f>
        <v>0</v>
      </c>
      <c r="Z41" s="213">
        <f>+'G3'!AN17</f>
        <v>0</v>
      </c>
      <c r="AA41" s="213">
        <f>+'G3'!AO17</f>
        <v>0</v>
      </c>
      <c r="AB41" s="213">
        <f>+'G3'!AP17</f>
        <v>0</v>
      </c>
      <c r="AC41" s="214">
        <f t="shared" si="0"/>
        <v>0</v>
      </c>
    </row>
    <row r="42" spans="1:30" s="60" customFormat="1" x14ac:dyDescent="0.2">
      <c r="A42" s="212" t="str">
        <f>+'G3'!A21</f>
        <v>Team C</v>
      </c>
      <c r="B42" s="212">
        <f>+'G3'!A22</f>
        <v>0</v>
      </c>
      <c r="C42" s="213">
        <v>3</v>
      </c>
      <c r="D42" s="213">
        <f>+'G3'!V22</f>
        <v>0</v>
      </c>
      <c r="E42" s="213">
        <f>+'G3'!W22</f>
        <v>0</v>
      </c>
      <c r="F42" s="213">
        <f>+'G3'!X22/20</f>
        <v>0</v>
      </c>
      <c r="G42" s="213">
        <f>+'G3'!Y22/20</f>
        <v>0</v>
      </c>
      <c r="H42" s="213">
        <f>+'G3'!Z22/20</f>
        <v>0</v>
      </c>
      <c r="I42" s="213">
        <f>+'G3'!AA22/20</f>
        <v>0</v>
      </c>
      <c r="J42" s="213">
        <f>+'G3'!AB22/20</f>
        <v>0</v>
      </c>
      <c r="K42" s="213">
        <f>+'G3'!AC22/20</f>
        <v>0</v>
      </c>
      <c r="L42" s="213">
        <f>+'G3'!AD22/20</f>
        <v>0</v>
      </c>
      <c r="M42" s="213">
        <f>'G3'!CF22</f>
        <v>0</v>
      </c>
      <c r="N42" s="213">
        <f>'G3'!CG22</f>
        <v>0</v>
      </c>
      <c r="O42" s="213">
        <f>'G3'!CH22</f>
        <v>0</v>
      </c>
      <c r="P42" s="213">
        <f>'G3'!CI22</f>
        <v>0</v>
      </c>
      <c r="Q42" s="213">
        <f>'G3'!CJ22</f>
        <v>0</v>
      </c>
      <c r="R42" s="213">
        <f>'G3'!CK22</f>
        <v>0</v>
      </c>
      <c r="S42" s="213">
        <f>'G3'!CL22</f>
        <v>0</v>
      </c>
      <c r="T42" s="213">
        <f>+'G3'!AH22</f>
        <v>0</v>
      </c>
      <c r="U42" s="213">
        <f>+'G3'!AI22</f>
        <v>0</v>
      </c>
      <c r="V42" s="214">
        <f>+'G3'!AJ22</f>
        <v>0</v>
      </c>
      <c r="W42" s="213">
        <f>+'G3'!AK22</f>
        <v>0</v>
      </c>
      <c r="X42" s="213">
        <f>+'G3'!AL22</f>
        <v>0</v>
      </c>
      <c r="Y42" s="213">
        <f>+'G3'!AM22</f>
        <v>0</v>
      </c>
      <c r="Z42" s="213">
        <f>+'G3'!AN22</f>
        <v>0</v>
      </c>
      <c r="AA42" s="213">
        <f>+'G3'!AO22</f>
        <v>0</v>
      </c>
      <c r="AB42" s="213">
        <f>+'G3'!AP22</f>
        <v>0</v>
      </c>
      <c r="AC42" s="214">
        <f t="shared" si="0"/>
        <v>0</v>
      </c>
      <c r="AD42" s="245"/>
    </row>
    <row r="43" spans="1:30" s="60" customFormat="1" x14ac:dyDescent="0.2">
      <c r="A43" s="212" t="str">
        <f>+A42</f>
        <v>Team C</v>
      </c>
      <c r="B43" s="212">
        <f>+'G3'!A23</f>
        <v>0</v>
      </c>
      <c r="C43" s="213">
        <v>3</v>
      </c>
      <c r="D43" s="213">
        <f>+'G3'!V23</f>
        <v>0</v>
      </c>
      <c r="E43" s="213">
        <f>+'G3'!W23</f>
        <v>0</v>
      </c>
      <c r="F43" s="213">
        <f>+'G3'!X23/20</f>
        <v>0</v>
      </c>
      <c r="G43" s="213">
        <f>+'G3'!Y23/20</f>
        <v>0</v>
      </c>
      <c r="H43" s="213">
        <f>+'G3'!Z23/20</f>
        <v>0</v>
      </c>
      <c r="I43" s="213">
        <f>+'G3'!AA23/20</f>
        <v>0</v>
      </c>
      <c r="J43" s="213">
        <f>+'G3'!AB23/20</f>
        <v>0</v>
      </c>
      <c r="K43" s="213">
        <f>+'G3'!AC23/20</f>
        <v>0</v>
      </c>
      <c r="L43" s="213">
        <f>+'G3'!AD23/20</f>
        <v>0</v>
      </c>
      <c r="M43" s="213">
        <f>'G3'!CF23</f>
        <v>0</v>
      </c>
      <c r="N43" s="213">
        <f>'G3'!CG23</f>
        <v>0</v>
      </c>
      <c r="O43" s="213">
        <f>'G3'!CH23</f>
        <v>0</v>
      </c>
      <c r="P43" s="213">
        <f>'G3'!CI23</f>
        <v>0</v>
      </c>
      <c r="Q43" s="213">
        <f>'G3'!CJ23</f>
        <v>0</v>
      </c>
      <c r="R43" s="213">
        <f>'G3'!CK23</f>
        <v>0</v>
      </c>
      <c r="S43" s="213">
        <f>'G3'!CL23</f>
        <v>0</v>
      </c>
      <c r="T43" s="213">
        <f>+'G3'!AH23</f>
        <v>0</v>
      </c>
      <c r="U43" s="213">
        <f>+'G3'!AI23</f>
        <v>0</v>
      </c>
      <c r="V43" s="214">
        <f>+'G3'!AJ23</f>
        <v>0</v>
      </c>
      <c r="W43" s="213">
        <f>+'G3'!AK23</f>
        <v>0</v>
      </c>
      <c r="X43" s="213">
        <f>+'G3'!AL23</f>
        <v>0</v>
      </c>
      <c r="Y43" s="213">
        <f>+'G3'!AM23</f>
        <v>0</v>
      </c>
      <c r="Z43" s="213">
        <f>+'G3'!AN23</f>
        <v>0</v>
      </c>
      <c r="AA43" s="213">
        <f>+'G3'!AO23</f>
        <v>0</v>
      </c>
      <c r="AB43" s="213">
        <f>+'G3'!AP23</f>
        <v>0</v>
      </c>
      <c r="AC43" s="214">
        <f t="shared" si="0"/>
        <v>0</v>
      </c>
      <c r="AD43" s="245"/>
    </row>
    <row r="44" spans="1:30" s="60" customFormat="1" x14ac:dyDescent="0.2">
      <c r="A44" s="212" t="str">
        <f t="shared" ref="A44:A46" si="7">+A43</f>
        <v>Team C</v>
      </c>
      <c r="B44" s="212">
        <f>+'G3'!A24</f>
        <v>0</v>
      </c>
      <c r="C44" s="213">
        <v>3</v>
      </c>
      <c r="D44" s="213">
        <f>+'G3'!V24</f>
        <v>0</v>
      </c>
      <c r="E44" s="213">
        <f>+'G3'!W24</f>
        <v>0</v>
      </c>
      <c r="F44" s="213">
        <f>+'G3'!X24/20</f>
        <v>0</v>
      </c>
      <c r="G44" s="213">
        <f>+'G3'!Y24/20</f>
        <v>0</v>
      </c>
      <c r="H44" s="213">
        <f>+'G3'!Z24/20</f>
        <v>0</v>
      </c>
      <c r="I44" s="213">
        <f>+'G3'!AA24/20</f>
        <v>0</v>
      </c>
      <c r="J44" s="213">
        <f>+'G3'!AB24/20</f>
        <v>0</v>
      </c>
      <c r="K44" s="213">
        <f>+'G3'!AC24/20</f>
        <v>0</v>
      </c>
      <c r="L44" s="213">
        <f>+'G3'!AD24/20</f>
        <v>0</v>
      </c>
      <c r="M44" s="213">
        <f>'G3'!CF24</f>
        <v>0</v>
      </c>
      <c r="N44" s="213">
        <f>'G3'!CG24</f>
        <v>0</v>
      </c>
      <c r="O44" s="213">
        <f>'G3'!CH24</f>
        <v>0</v>
      </c>
      <c r="P44" s="213">
        <f>'G3'!CI24</f>
        <v>0</v>
      </c>
      <c r="Q44" s="213">
        <f>'G3'!CJ24</f>
        <v>0</v>
      </c>
      <c r="R44" s="213">
        <f>'G3'!CK24</f>
        <v>0</v>
      </c>
      <c r="S44" s="213">
        <f>'G3'!CL24</f>
        <v>0</v>
      </c>
      <c r="T44" s="213">
        <f>+'G3'!AH24</f>
        <v>0</v>
      </c>
      <c r="U44" s="213">
        <f>+'G3'!AI24</f>
        <v>0</v>
      </c>
      <c r="V44" s="214">
        <f>+'G3'!AJ24</f>
        <v>0</v>
      </c>
      <c r="W44" s="213">
        <f>+'G3'!AK24</f>
        <v>0</v>
      </c>
      <c r="X44" s="213">
        <f>+'G3'!AL24</f>
        <v>0</v>
      </c>
      <c r="Y44" s="213">
        <f>+'G3'!AM24</f>
        <v>0</v>
      </c>
      <c r="Z44" s="213">
        <f>+'G3'!AN24</f>
        <v>0</v>
      </c>
      <c r="AA44" s="213">
        <f>+'G3'!AO24</f>
        <v>0</v>
      </c>
      <c r="AB44" s="213">
        <f>+'G3'!AP24</f>
        <v>0</v>
      </c>
      <c r="AC44" s="214">
        <f t="shared" si="0"/>
        <v>0</v>
      </c>
      <c r="AD44" s="245"/>
    </row>
    <row r="45" spans="1:30" s="60" customFormat="1" x14ac:dyDescent="0.2">
      <c r="A45" s="212" t="str">
        <f t="shared" si="7"/>
        <v>Team C</v>
      </c>
      <c r="B45" s="212">
        <f>+'G3'!A25</f>
        <v>0</v>
      </c>
      <c r="C45" s="213">
        <v>3</v>
      </c>
      <c r="D45" s="213">
        <f>+'G3'!V25</f>
        <v>0</v>
      </c>
      <c r="E45" s="213">
        <f>+'G3'!W25</f>
        <v>0</v>
      </c>
      <c r="F45" s="213">
        <f>+'G3'!X25/20</f>
        <v>0</v>
      </c>
      <c r="G45" s="213">
        <f>+'G3'!Y25/20</f>
        <v>0</v>
      </c>
      <c r="H45" s="213">
        <f>+'G3'!Z25/20</f>
        <v>0</v>
      </c>
      <c r="I45" s="213">
        <f>+'G3'!AA25/20</f>
        <v>0</v>
      </c>
      <c r="J45" s="213">
        <f>+'G3'!AB25/20</f>
        <v>0</v>
      </c>
      <c r="K45" s="213">
        <f>+'G3'!AC25/20</f>
        <v>0</v>
      </c>
      <c r="L45" s="213">
        <f>+'G3'!AD25/20</f>
        <v>0</v>
      </c>
      <c r="M45" s="213">
        <f>'G3'!CF25</f>
        <v>0</v>
      </c>
      <c r="N45" s="213">
        <f>'G3'!CG25</f>
        <v>0</v>
      </c>
      <c r="O45" s="213">
        <f>'G3'!CH25</f>
        <v>0</v>
      </c>
      <c r="P45" s="213">
        <f>'G3'!CI25</f>
        <v>0</v>
      </c>
      <c r="Q45" s="213">
        <f>'G3'!CJ25</f>
        <v>0</v>
      </c>
      <c r="R45" s="213">
        <f>'G3'!CK25</f>
        <v>0</v>
      </c>
      <c r="S45" s="213">
        <f>'G3'!CL25</f>
        <v>0</v>
      </c>
      <c r="T45" s="213">
        <f>+'G3'!AH25</f>
        <v>0</v>
      </c>
      <c r="U45" s="213">
        <f>+'G3'!AI25</f>
        <v>0</v>
      </c>
      <c r="V45" s="214">
        <f>+'G3'!AJ25</f>
        <v>0</v>
      </c>
      <c r="W45" s="213">
        <f>+'G3'!AK25</f>
        <v>0</v>
      </c>
      <c r="X45" s="213">
        <f>+'G3'!AL25</f>
        <v>0</v>
      </c>
      <c r="Y45" s="213">
        <f>+'G3'!AM25</f>
        <v>0</v>
      </c>
      <c r="Z45" s="213">
        <f>+'G3'!AN25</f>
        <v>0</v>
      </c>
      <c r="AA45" s="213">
        <f>+'G3'!AO25</f>
        <v>0</v>
      </c>
      <c r="AB45" s="213">
        <f>+'G3'!AP25</f>
        <v>0</v>
      </c>
      <c r="AC45" s="214">
        <f t="shared" si="0"/>
        <v>0</v>
      </c>
      <c r="AD45" s="245"/>
    </row>
    <row r="46" spans="1:30" s="60" customFormat="1" x14ac:dyDescent="0.2">
      <c r="A46" s="209" t="str">
        <f t="shared" si="7"/>
        <v>Team C</v>
      </c>
      <c r="B46" s="209">
        <f>+'G3'!A26</f>
        <v>0</v>
      </c>
      <c r="C46" s="210">
        <v>3</v>
      </c>
      <c r="D46" s="210">
        <f>+'G3'!V26</f>
        <v>0</v>
      </c>
      <c r="E46" s="210">
        <f>+'G3'!W26</f>
        <v>0</v>
      </c>
      <c r="F46" s="210">
        <f>+'G3'!X26/20</f>
        <v>0</v>
      </c>
      <c r="G46" s="210">
        <f>+'G3'!Y26/20</f>
        <v>0</v>
      </c>
      <c r="H46" s="210">
        <f>+'G3'!Z26/20</f>
        <v>0</v>
      </c>
      <c r="I46" s="210">
        <f>+'G3'!AA26/20</f>
        <v>0</v>
      </c>
      <c r="J46" s="210">
        <f>+'G3'!AB26/20</f>
        <v>0</v>
      </c>
      <c r="K46" s="210">
        <f>+'G3'!AC26/20</f>
        <v>0</v>
      </c>
      <c r="L46" s="210">
        <f>+'G3'!AD26/20</f>
        <v>0</v>
      </c>
      <c r="M46" s="210">
        <f>'G3'!CF26</f>
        <v>0</v>
      </c>
      <c r="N46" s="210">
        <f>'G3'!CG26</f>
        <v>0</v>
      </c>
      <c r="O46" s="210">
        <f>'G3'!CH26</f>
        <v>0</v>
      </c>
      <c r="P46" s="210">
        <f>'G3'!CI26</f>
        <v>0</v>
      </c>
      <c r="Q46" s="210">
        <f>'G3'!CJ26</f>
        <v>0</v>
      </c>
      <c r="R46" s="210">
        <f>'G3'!CK26</f>
        <v>0</v>
      </c>
      <c r="S46" s="210">
        <f>'G3'!CL26</f>
        <v>0</v>
      </c>
      <c r="T46" s="210">
        <f>+'G3'!AH26</f>
        <v>0</v>
      </c>
      <c r="U46" s="210">
        <f>+'G3'!AI26</f>
        <v>0</v>
      </c>
      <c r="V46" s="211">
        <f>+'G3'!AJ26</f>
        <v>0</v>
      </c>
      <c r="W46" s="210">
        <f>+'G3'!AK26</f>
        <v>0</v>
      </c>
      <c r="X46" s="210">
        <f>+'G3'!AL26</f>
        <v>0</v>
      </c>
      <c r="Y46" s="210">
        <f>+'G3'!AM26</f>
        <v>0</v>
      </c>
      <c r="Z46" s="210">
        <f>+'G3'!AN26</f>
        <v>0</v>
      </c>
      <c r="AA46" s="210">
        <f>+'G3'!AO26</f>
        <v>0</v>
      </c>
      <c r="AB46" s="210">
        <f>+'G3'!AP26</f>
        <v>0</v>
      </c>
      <c r="AC46" s="211">
        <f t="shared" si="0"/>
        <v>0</v>
      </c>
      <c r="AD46" s="245"/>
    </row>
    <row r="47" spans="1:30" x14ac:dyDescent="0.2">
      <c r="A47" s="212" t="str">
        <f>'G4'!A3</f>
        <v>Team A</v>
      </c>
      <c r="B47" s="212">
        <f>'G4'!A4</f>
        <v>0</v>
      </c>
      <c r="C47" s="213">
        <v>4</v>
      </c>
      <c r="D47" s="213">
        <f>+'G4'!V4</f>
        <v>0</v>
      </c>
      <c r="E47" s="213">
        <f>+'G4'!W4</f>
        <v>0</v>
      </c>
      <c r="F47" s="213">
        <f>+'G4'!X4/20</f>
        <v>0</v>
      </c>
      <c r="G47" s="213">
        <f>+'G4'!Y4/20</f>
        <v>0</v>
      </c>
      <c r="H47" s="213">
        <f>+'G4'!Z4/20</f>
        <v>0</v>
      </c>
      <c r="I47" s="213">
        <f>+'G4'!AA4/20</f>
        <v>0</v>
      </c>
      <c r="J47" s="213">
        <f>+'G4'!AB4/20</f>
        <v>0</v>
      </c>
      <c r="K47" s="213">
        <f>+'G4'!AC4/20</f>
        <v>0</v>
      </c>
      <c r="L47" s="213">
        <f>+'G4'!AD4/20</f>
        <v>0</v>
      </c>
      <c r="M47" s="213">
        <f>'G4'!CF4</f>
        <v>0</v>
      </c>
      <c r="N47" s="213">
        <f>'G4'!CG4</f>
        <v>0</v>
      </c>
      <c r="O47" s="213">
        <f>'G4'!CH4</f>
        <v>0</v>
      </c>
      <c r="P47" s="213">
        <f>'G4'!CI4</f>
        <v>0</v>
      </c>
      <c r="Q47" s="213">
        <f>'G4'!CJ4</f>
        <v>0</v>
      </c>
      <c r="R47" s="213">
        <f>'G4'!CK4</f>
        <v>0</v>
      </c>
      <c r="S47" s="213">
        <f>'G4'!CL4</f>
        <v>0</v>
      </c>
      <c r="T47" s="213">
        <f>+'G4'!AH4</f>
        <v>0</v>
      </c>
      <c r="U47" s="213">
        <f>+'G4'!AI4</f>
        <v>0</v>
      </c>
      <c r="V47" s="214">
        <f>+'G4'!AJ4</f>
        <v>0</v>
      </c>
      <c r="W47" s="213">
        <f>+'G4'!AK4</f>
        <v>0</v>
      </c>
      <c r="X47" s="213">
        <f>+'G4'!AL4</f>
        <v>0</v>
      </c>
      <c r="Y47" s="213">
        <f>+'G4'!AM4</f>
        <v>0</v>
      </c>
      <c r="Z47" s="213">
        <f>+'G4'!AN4</f>
        <v>0</v>
      </c>
      <c r="AA47" s="213">
        <f>+'G4'!AO4</f>
        <v>0</v>
      </c>
      <c r="AB47" s="213">
        <f>+'G4'!AP4</f>
        <v>0</v>
      </c>
      <c r="AC47" s="214">
        <f t="shared" si="0"/>
        <v>0</v>
      </c>
    </row>
    <row r="48" spans="1:30" x14ac:dyDescent="0.2">
      <c r="A48" s="212" t="str">
        <f>+A47</f>
        <v>Team A</v>
      </c>
      <c r="B48" s="212">
        <f>'G4'!A5</f>
        <v>0</v>
      </c>
      <c r="C48" s="213">
        <v>4</v>
      </c>
      <c r="D48" s="213">
        <f>+'G4'!V5</f>
        <v>0</v>
      </c>
      <c r="E48" s="213">
        <f>+'G4'!W5</f>
        <v>0</v>
      </c>
      <c r="F48" s="213">
        <f>+'G4'!X5/20</f>
        <v>0</v>
      </c>
      <c r="G48" s="213">
        <f>+'G4'!Y5/20</f>
        <v>0</v>
      </c>
      <c r="H48" s="213">
        <f>+'G4'!Z5/20</f>
        <v>0</v>
      </c>
      <c r="I48" s="213">
        <f>+'G4'!AA5/20</f>
        <v>0</v>
      </c>
      <c r="J48" s="213">
        <f>+'G4'!AB5/20</f>
        <v>0</v>
      </c>
      <c r="K48" s="213">
        <f>+'G4'!AC5/20</f>
        <v>0</v>
      </c>
      <c r="L48" s="213">
        <f>+'G4'!AD5/20</f>
        <v>0</v>
      </c>
      <c r="M48" s="213">
        <f>'G4'!CF5</f>
        <v>0</v>
      </c>
      <c r="N48" s="213">
        <f>'G4'!CG5</f>
        <v>0</v>
      </c>
      <c r="O48" s="213">
        <f>'G4'!CH5</f>
        <v>0</v>
      </c>
      <c r="P48" s="213">
        <f>'G4'!CI5</f>
        <v>0</v>
      </c>
      <c r="Q48" s="213">
        <f>'G4'!CJ5</f>
        <v>0</v>
      </c>
      <c r="R48" s="213">
        <f>'G4'!CK5</f>
        <v>0</v>
      </c>
      <c r="S48" s="213">
        <f>'G4'!CL5</f>
        <v>0</v>
      </c>
      <c r="T48" s="213">
        <f>+'G4'!AH5</f>
        <v>0</v>
      </c>
      <c r="U48" s="213">
        <f>+'G4'!AI5</f>
        <v>0</v>
      </c>
      <c r="V48" s="214">
        <f>+'G4'!AJ5</f>
        <v>0</v>
      </c>
      <c r="W48" s="213">
        <f>+'G4'!AK5</f>
        <v>0</v>
      </c>
      <c r="X48" s="213">
        <f>+'G4'!AL5</f>
        <v>0</v>
      </c>
      <c r="Y48" s="213">
        <f>+'G4'!AM5</f>
        <v>0</v>
      </c>
      <c r="Z48" s="213">
        <f>+'G4'!AN5</f>
        <v>0</v>
      </c>
      <c r="AA48" s="213">
        <f>+'G4'!AO5</f>
        <v>0</v>
      </c>
      <c r="AB48" s="213">
        <f>+'G4'!AP5</f>
        <v>0</v>
      </c>
      <c r="AC48" s="214">
        <f t="shared" si="0"/>
        <v>0</v>
      </c>
    </row>
    <row r="49" spans="1:30" x14ac:dyDescent="0.2">
      <c r="A49" s="212" t="str">
        <f t="shared" ref="A49:A51" si="8">+A48</f>
        <v>Team A</v>
      </c>
      <c r="B49" s="212">
        <f>'G4'!A6</f>
        <v>0</v>
      </c>
      <c r="C49" s="213">
        <v>4</v>
      </c>
      <c r="D49" s="213">
        <f>+'G4'!V6</f>
        <v>0</v>
      </c>
      <c r="E49" s="213">
        <f>+'G4'!W6</f>
        <v>0</v>
      </c>
      <c r="F49" s="213">
        <f>+'G4'!X6/20</f>
        <v>0</v>
      </c>
      <c r="G49" s="213">
        <f>+'G4'!Y6/20</f>
        <v>0</v>
      </c>
      <c r="H49" s="213">
        <f>+'G4'!Z6/20</f>
        <v>0</v>
      </c>
      <c r="I49" s="213">
        <f>+'G4'!AA6/20</f>
        <v>0</v>
      </c>
      <c r="J49" s="213">
        <f>+'G4'!AB6/20</f>
        <v>0</v>
      </c>
      <c r="K49" s="213">
        <f>+'G4'!AC6/20</f>
        <v>0</v>
      </c>
      <c r="L49" s="213">
        <f>+'G4'!AD6/20</f>
        <v>0</v>
      </c>
      <c r="M49" s="213">
        <f>'G4'!CF6</f>
        <v>0</v>
      </c>
      <c r="N49" s="213">
        <f>'G4'!CG6</f>
        <v>0</v>
      </c>
      <c r="O49" s="213">
        <f>'G4'!CH6</f>
        <v>0</v>
      </c>
      <c r="P49" s="213">
        <f>'G4'!CI6</f>
        <v>0</v>
      </c>
      <c r="Q49" s="213">
        <f>'G4'!CJ6</f>
        <v>0</v>
      </c>
      <c r="R49" s="213">
        <f>'G4'!CK6</f>
        <v>0</v>
      </c>
      <c r="S49" s="213">
        <f>'G4'!CL6</f>
        <v>0</v>
      </c>
      <c r="T49" s="213">
        <f>+'G4'!AH6</f>
        <v>0</v>
      </c>
      <c r="U49" s="213">
        <f>+'G4'!AI6</f>
        <v>0</v>
      </c>
      <c r="V49" s="214">
        <f>+'G4'!AJ6</f>
        <v>0</v>
      </c>
      <c r="W49" s="213">
        <f>+'G4'!AK6</f>
        <v>0</v>
      </c>
      <c r="X49" s="213">
        <f>+'G4'!AL6</f>
        <v>0</v>
      </c>
      <c r="Y49" s="213">
        <f>+'G4'!AM6</f>
        <v>0</v>
      </c>
      <c r="Z49" s="213">
        <f>+'G4'!AN6</f>
        <v>0</v>
      </c>
      <c r="AA49" s="213">
        <f>+'G4'!AO6</f>
        <v>0</v>
      </c>
      <c r="AB49" s="213">
        <f>+'G4'!AP6</f>
        <v>0</v>
      </c>
      <c r="AC49" s="214">
        <f t="shared" si="0"/>
        <v>0</v>
      </c>
    </row>
    <row r="50" spans="1:30" x14ac:dyDescent="0.2">
      <c r="A50" s="212" t="str">
        <f t="shared" si="8"/>
        <v>Team A</v>
      </c>
      <c r="B50" s="212">
        <f>'G4'!A7</f>
        <v>0</v>
      </c>
      <c r="C50" s="213">
        <v>4</v>
      </c>
      <c r="D50" s="213">
        <f>+'G4'!V7</f>
        <v>0</v>
      </c>
      <c r="E50" s="213">
        <f>+'G4'!W7</f>
        <v>0</v>
      </c>
      <c r="F50" s="213">
        <f>+'G4'!X7/20</f>
        <v>0</v>
      </c>
      <c r="G50" s="213">
        <f>+'G4'!Y7/20</f>
        <v>0</v>
      </c>
      <c r="H50" s="213">
        <f>+'G4'!Z7/20</f>
        <v>0</v>
      </c>
      <c r="I50" s="213">
        <f>+'G4'!AA7/20</f>
        <v>0</v>
      </c>
      <c r="J50" s="213">
        <f>+'G4'!AB7/20</f>
        <v>0</v>
      </c>
      <c r="K50" s="213">
        <f>+'G4'!AC7/20</f>
        <v>0</v>
      </c>
      <c r="L50" s="213">
        <f>+'G4'!AD7/20</f>
        <v>0</v>
      </c>
      <c r="M50" s="213">
        <f>'G4'!CF7</f>
        <v>0</v>
      </c>
      <c r="N50" s="213">
        <f>'G4'!CG7</f>
        <v>0</v>
      </c>
      <c r="O50" s="213">
        <f>'G4'!CH7</f>
        <v>0</v>
      </c>
      <c r="P50" s="213">
        <f>'G4'!CI7</f>
        <v>0</v>
      </c>
      <c r="Q50" s="213">
        <f>'G4'!CJ7</f>
        <v>0</v>
      </c>
      <c r="R50" s="213">
        <f>'G4'!CK7</f>
        <v>0</v>
      </c>
      <c r="S50" s="213">
        <f>'G4'!CL7</f>
        <v>0</v>
      </c>
      <c r="T50" s="213">
        <f>+'G4'!AH7</f>
        <v>0</v>
      </c>
      <c r="U50" s="213">
        <f>+'G4'!AI7</f>
        <v>0</v>
      </c>
      <c r="V50" s="214">
        <f>+'G4'!AJ7</f>
        <v>0</v>
      </c>
      <c r="W50" s="213">
        <f>+'G4'!AK7</f>
        <v>0</v>
      </c>
      <c r="X50" s="213">
        <f>+'G4'!AL7</f>
        <v>0</v>
      </c>
      <c r="Y50" s="213">
        <f>+'G4'!AM7</f>
        <v>0</v>
      </c>
      <c r="Z50" s="213">
        <f>+'G4'!AN7</f>
        <v>0</v>
      </c>
      <c r="AA50" s="213">
        <f>+'G4'!AO7</f>
        <v>0</v>
      </c>
      <c r="AB50" s="213">
        <f>+'G4'!AP7</f>
        <v>0</v>
      </c>
      <c r="AC50" s="214">
        <f t="shared" si="0"/>
        <v>0</v>
      </c>
    </row>
    <row r="51" spans="1:30" x14ac:dyDescent="0.2">
      <c r="A51" s="212" t="str">
        <f t="shared" si="8"/>
        <v>Team A</v>
      </c>
      <c r="B51" s="212">
        <f>'G4'!A8</f>
        <v>0</v>
      </c>
      <c r="C51" s="213">
        <v>4</v>
      </c>
      <c r="D51" s="213">
        <f>+'G4'!V8</f>
        <v>0</v>
      </c>
      <c r="E51" s="213">
        <f>+'G4'!W8</f>
        <v>0</v>
      </c>
      <c r="F51" s="213">
        <f>+'G4'!X8/20</f>
        <v>0</v>
      </c>
      <c r="G51" s="213">
        <f>+'G4'!Y8/20</f>
        <v>0</v>
      </c>
      <c r="H51" s="213">
        <f>+'G4'!Z8/20</f>
        <v>0</v>
      </c>
      <c r="I51" s="213">
        <f>+'G4'!AA8/20</f>
        <v>0</v>
      </c>
      <c r="J51" s="213">
        <f>+'G4'!AB8/20</f>
        <v>0</v>
      </c>
      <c r="K51" s="213">
        <f>+'G4'!AC8/20</f>
        <v>0</v>
      </c>
      <c r="L51" s="213">
        <f>+'G4'!AD8/20</f>
        <v>0</v>
      </c>
      <c r="M51" s="213">
        <f>'G4'!CF8</f>
        <v>0</v>
      </c>
      <c r="N51" s="213">
        <f>'G4'!CG8</f>
        <v>0</v>
      </c>
      <c r="O51" s="213">
        <f>'G4'!CH8</f>
        <v>0</v>
      </c>
      <c r="P51" s="213">
        <f>'G4'!CI8</f>
        <v>0</v>
      </c>
      <c r="Q51" s="213">
        <f>'G4'!CJ8</f>
        <v>0</v>
      </c>
      <c r="R51" s="213">
        <f>'G4'!CK8</f>
        <v>0</v>
      </c>
      <c r="S51" s="213">
        <f>'G4'!CL8</f>
        <v>0</v>
      </c>
      <c r="T51" s="213">
        <f>+'G4'!AH8</f>
        <v>0</v>
      </c>
      <c r="U51" s="213">
        <f>+'G4'!AI8</f>
        <v>0</v>
      </c>
      <c r="V51" s="214">
        <f>+'G4'!AJ8</f>
        <v>0</v>
      </c>
      <c r="W51" s="213">
        <f>+'G4'!AK8</f>
        <v>0</v>
      </c>
      <c r="X51" s="213">
        <f>+'G4'!AL8</f>
        <v>0</v>
      </c>
      <c r="Y51" s="213">
        <f>+'G4'!AM8</f>
        <v>0</v>
      </c>
      <c r="Z51" s="213">
        <f>+'G4'!AN8</f>
        <v>0</v>
      </c>
      <c r="AA51" s="213">
        <f>+'G4'!AO8</f>
        <v>0</v>
      </c>
      <c r="AB51" s="213">
        <f>+'G4'!AP8</f>
        <v>0</v>
      </c>
      <c r="AC51" s="214">
        <f t="shared" si="0"/>
        <v>0</v>
      </c>
    </row>
    <row r="52" spans="1:30" x14ac:dyDescent="0.2">
      <c r="A52" s="212" t="str">
        <f>'G4'!A12</f>
        <v>Team B</v>
      </c>
      <c r="B52" s="212">
        <f>'G4'!A13</f>
        <v>0</v>
      </c>
      <c r="C52" s="213">
        <v>4</v>
      </c>
      <c r="D52" s="213">
        <f>+'G4'!V13</f>
        <v>0</v>
      </c>
      <c r="E52" s="213">
        <f>+'G4'!W13</f>
        <v>0</v>
      </c>
      <c r="F52" s="213">
        <f>+'G4'!X13/20</f>
        <v>0</v>
      </c>
      <c r="G52" s="213">
        <f>+'G4'!Y13/20</f>
        <v>0</v>
      </c>
      <c r="H52" s="213">
        <f>+'G4'!Z13/20</f>
        <v>0</v>
      </c>
      <c r="I52" s="213">
        <f>+'G4'!AA13/20</f>
        <v>0</v>
      </c>
      <c r="J52" s="213">
        <f>+'G4'!AB13/20</f>
        <v>0</v>
      </c>
      <c r="K52" s="213">
        <f>+'G4'!AC13/20</f>
        <v>0</v>
      </c>
      <c r="L52" s="213">
        <f>+'G4'!AD13/20</f>
        <v>0</v>
      </c>
      <c r="M52" s="213">
        <f>'G4'!CF13</f>
        <v>0</v>
      </c>
      <c r="N52" s="213">
        <f>'G4'!CG13</f>
        <v>0</v>
      </c>
      <c r="O52" s="213">
        <f>'G4'!CH13</f>
        <v>0</v>
      </c>
      <c r="P52" s="213">
        <f>'G4'!CI13</f>
        <v>0</v>
      </c>
      <c r="Q52" s="213">
        <f>'G4'!CJ13</f>
        <v>0</v>
      </c>
      <c r="R52" s="213">
        <f>'G4'!CK13</f>
        <v>0</v>
      </c>
      <c r="S52" s="213">
        <f>'G4'!CL13</f>
        <v>0</v>
      </c>
      <c r="T52" s="213">
        <f>+'G4'!AH13</f>
        <v>0</v>
      </c>
      <c r="U52" s="213">
        <f>+'G4'!AI13</f>
        <v>0</v>
      </c>
      <c r="V52" s="214">
        <f>+'G4'!AJ13</f>
        <v>0</v>
      </c>
      <c r="W52" s="213">
        <f>+'G4'!AK13</f>
        <v>0</v>
      </c>
      <c r="X52" s="213">
        <f>+'G4'!AL13</f>
        <v>0</v>
      </c>
      <c r="Y52" s="213">
        <f>+'G4'!AM13</f>
        <v>0</v>
      </c>
      <c r="Z52" s="213">
        <f>+'G4'!AN13</f>
        <v>0</v>
      </c>
      <c r="AA52" s="213">
        <f>+'G4'!AO13</f>
        <v>0</v>
      </c>
      <c r="AB52" s="213">
        <f>+'G4'!AP13</f>
        <v>0</v>
      </c>
      <c r="AC52" s="214">
        <f t="shared" si="0"/>
        <v>0</v>
      </c>
    </row>
    <row r="53" spans="1:30" x14ac:dyDescent="0.2">
      <c r="A53" s="212" t="str">
        <f>+A52</f>
        <v>Team B</v>
      </c>
      <c r="B53" s="212">
        <f>'G4'!A14</f>
        <v>0</v>
      </c>
      <c r="C53" s="213">
        <v>4</v>
      </c>
      <c r="D53" s="213">
        <f>+'G4'!V14</f>
        <v>0</v>
      </c>
      <c r="E53" s="213">
        <f>+'G4'!W14</f>
        <v>0</v>
      </c>
      <c r="F53" s="213">
        <f>+'G4'!X14/20</f>
        <v>0</v>
      </c>
      <c r="G53" s="213">
        <f>+'G4'!Y14/20</f>
        <v>0</v>
      </c>
      <c r="H53" s="213">
        <f>+'G4'!Z14/20</f>
        <v>0</v>
      </c>
      <c r="I53" s="213">
        <f>+'G4'!AA14/20</f>
        <v>0</v>
      </c>
      <c r="J53" s="213">
        <f>+'G4'!AB14/20</f>
        <v>0</v>
      </c>
      <c r="K53" s="213">
        <f>+'G4'!AC14/20</f>
        <v>0</v>
      </c>
      <c r="L53" s="213">
        <f>+'G4'!AD14/20</f>
        <v>0</v>
      </c>
      <c r="M53" s="213">
        <f>'G4'!CF14</f>
        <v>0</v>
      </c>
      <c r="N53" s="213">
        <f>'G4'!CG14</f>
        <v>0</v>
      </c>
      <c r="O53" s="213">
        <f>'G4'!CH14</f>
        <v>0</v>
      </c>
      <c r="P53" s="213">
        <f>'G4'!CI14</f>
        <v>0</v>
      </c>
      <c r="Q53" s="213">
        <f>'G4'!CJ14</f>
        <v>0</v>
      </c>
      <c r="R53" s="213">
        <f>'G4'!CK14</f>
        <v>0</v>
      </c>
      <c r="S53" s="213">
        <f>'G4'!CL14</f>
        <v>0</v>
      </c>
      <c r="T53" s="213">
        <f>+'G4'!AH14</f>
        <v>0</v>
      </c>
      <c r="U53" s="213">
        <f>+'G4'!AI14</f>
        <v>0</v>
      </c>
      <c r="V53" s="214">
        <f>+'G4'!AJ14</f>
        <v>0</v>
      </c>
      <c r="W53" s="213">
        <f>+'G4'!AK14</f>
        <v>0</v>
      </c>
      <c r="X53" s="213">
        <f>+'G4'!AL14</f>
        <v>0</v>
      </c>
      <c r="Y53" s="213">
        <f>+'G4'!AM14</f>
        <v>0</v>
      </c>
      <c r="Z53" s="213">
        <f>+'G4'!AN14</f>
        <v>0</v>
      </c>
      <c r="AA53" s="213">
        <f>+'G4'!AO14</f>
        <v>0</v>
      </c>
      <c r="AB53" s="213">
        <f>+'G4'!AP14</f>
        <v>0</v>
      </c>
      <c r="AC53" s="214">
        <f t="shared" si="0"/>
        <v>0</v>
      </c>
    </row>
    <row r="54" spans="1:30" x14ac:dyDescent="0.2">
      <c r="A54" s="244" t="str">
        <f t="shared" ref="A54:A56" si="9">+A53</f>
        <v>Team B</v>
      </c>
      <c r="B54" s="212">
        <f>'G4'!A15</f>
        <v>0</v>
      </c>
      <c r="C54" s="213">
        <v>4</v>
      </c>
      <c r="D54" s="213">
        <f>+'G4'!V15</f>
        <v>0</v>
      </c>
      <c r="E54" s="213">
        <f>+'G4'!W15</f>
        <v>0</v>
      </c>
      <c r="F54" s="213">
        <f>+'G4'!X15/20</f>
        <v>0</v>
      </c>
      <c r="G54" s="213">
        <f>+'G4'!Y15/20</f>
        <v>0</v>
      </c>
      <c r="H54" s="213">
        <f>+'G4'!Z15/20</f>
        <v>0</v>
      </c>
      <c r="I54" s="213">
        <f>+'G4'!AA15/20</f>
        <v>0</v>
      </c>
      <c r="J54" s="213">
        <f>+'G4'!AB15/20</f>
        <v>0</v>
      </c>
      <c r="K54" s="213">
        <f>+'G4'!AC15/20</f>
        <v>0</v>
      </c>
      <c r="L54" s="213">
        <f>+'G4'!AD15/20</f>
        <v>0</v>
      </c>
      <c r="M54" s="213">
        <f>'G4'!CF15</f>
        <v>0</v>
      </c>
      <c r="N54" s="213">
        <f>'G4'!CG15</f>
        <v>0</v>
      </c>
      <c r="O54" s="213">
        <f>'G4'!CH15</f>
        <v>0</v>
      </c>
      <c r="P54" s="213">
        <f>'G4'!CI15</f>
        <v>0</v>
      </c>
      <c r="Q54" s="213">
        <f>'G4'!CJ15</f>
        <v>0</v>
      </c>
      <c r="R54" s="213">
        <f>'G4'!CK15</f>
        <v>0</v>
      </c>
      <c r="S54" s="213">
        <f>'G4'!CL15</f>
        <v>0</v>
      </c>
      <c r="T54" s="213">
        <f>+'G4'!AH15</f>
        <v>0</v>
      </c>
      <c r="U54" s="213">
        <f>+'G4'!AI15</f>
        <v>0</v>
      </c>
      <c r="V54" s="214">
        <f>+'G4'!AJ15</f>
        <v>0</v>
      </c>
      <c r="W54" s="213">
        <f>+'G4'!AK15</f>
        <v>0</v>
      </c>
      <c r="X54" s="213">
        <f>+'G4'!AL15</f>
        <v>0</v>
      </c>
      <c r="Y54" s="213">
        <f>+'G4'!AM15</f>
        <v>0</v>
      </c>
      <c r="Z54" s="213">
        <f>+'G4'!AN15</f>
        <v>0</v>
      </c>
      <c r="AA54" s="213">
        <f>+'G4'!AO15</f>
        <v>0</v>
      </c>
      <c r="AB54" s="213">
        <f>+'G4'!AP15</f>
        <v>0</v>
      </c>
      <c r="AC54" s="214">
        <f t="shared" si="0"/>
        <v>0</v>
      </c>
    </row>
    <row r="55" spans="1:30" x14ac:dyDescent="0.2">
      <c r="A55" s="244" t="str">
        <f t="shared" si="9"/>
        <v>Team B</v>
      </c>
      <c r="B55" s="212">
        <f>'G4'!A16</f>
        <v>0</v>
      </c>
      <c r="C55" s="213">
        <v>4</v>
      </c>
      <c r="D55" s="213">
        <f>+'G4'!V16</f>
        <v>0</v>
      </c>
      <c r="E55" s="213">
        <f>+'G4'!W16</f>
        <v>0</v>
      </c>
      <c r="F55" s="213">
        <f>+'G4'!X16/20</f>
        <v>0</v>
      </c>
      <c r="G55" s="213">
        <f>+'G4'!Y16/20</f>
        <v>0</v>
      </c>
      <c r="H55" s="213">
        <f>+'G4'!Z16/20</f>
        <v>0</v>
      </c>
      <c r="I55" s="213">
        <f>+'G4'!AA16/20</f>
        <v>0</v>
      </c>
      <c r="J55" s="213">
        <f>+'G4'!AB16/20</f>
        <v>0</v>
      </c>
      <c r="K55" s="213">
        <f>+'G4'!AC16/20</f>
        <v>0</v>
      </c>
      <c r="L55" s="213">
        <f>+'G4'!AD16/20</f>
        <v>0</v>
      </c>
      <c r="M55" s="213">
        <f>'G4'!CF16</f>
        <v>0</v>
      </c>
      <c r="N55" s="213">
        <f>'G4'!CG16</f>
        <v>0</v>
      </c>
      <c r="O55" s="213">
        <f>'G4'!CH16</f>
        <v>0</v>
      </c>
      <c r="P55" s="213">
        <f>'G4'!CI16</f>
        <v>0</v>
      </c>
      <c r="Q55" s="213">
        <f>'G4'!CJ16</f>
        <v>0</v>
      </c>
      <c r="R55" s="213">
        <f>'G4'!CK16</f>
        <v>0</v>
      </c>
      <c r="S55" s="213">
        <f>'G4'!CL16</f>
        <v>0</v>
      </c>
      <c r="T55" s="213">
        <f>+'G4'!AH16</f>
        <v>0</v>
      </c>
      <c r="U55" s="213">
        <f>+'G4'!AI16</f>
        <v>0</v>
      </c>
      <c r="V55" s="214">
        <f>+'G4'!AJ16</f>
        <v>0</v>
      </c>
      <c r="W55" s="213">
        <f>+'G4'!AK16</f>
        <v>0</v>
      </c>
      <c r="X55" s="213">
        <f>+'G4'!AL16</f>
        <v>0</v>
      </c>
      <c r="Y55" s="213">
        <f>+'G4'!AM16</f>
        <v>0</v>
      </c>
      <c r="Z55" s="213">
        <f>+'G4'!AN16</f>
        <v>0</v>
      </c>
      <c r="AA55" s="213">
        <f>+'G4'!AO16</f>
        <v>0</v>
      </c>
      <c r="AB55" s="213">
        <f>+'G4'!AP16</f>
        <v>0</v>
      </c>
      <c r="AC55" s="214">
        <f t="shared" si="0"/>
        <v>0</v>
      </c>
    </row>
    <row r="56" spans="1:30" x14ac:dyDescent="0.2">
      <c r="A56" s="244" t="str">
        <f t="shared" si="9"/>
        <v>Team B</v>
      </c>
      <c r="B56" s="212">
        <f>'G4'!A17</f>
        <v>0</v>
      </c>
      <c r="C56" s="213">
        <v>4</v>
      </c>
      <c r="D56" s="213">
        <f>+'G4'!V17</f>
        <v>0</v>
      </c>
      <c r="E56" s="210">
        <f>+'G4'!W17</f>
        <v>0</v>
      </c>
      <c r="F56" s="213">
        <f>+'G4'!X17/20</f>
        <v>0</v>
      </c>
      <c r="G56" s="213">
        <f>+'G4'!Y17/20</f>
        <v>0</v>
      </c>
      <c r="H56" s="213">
        <f>+'G4'!Z17/20</f>
        <v>0</v>
      </c>
      <c r="I56" s="213">
        <f>+'G4'!AA17/20</f>
        <v>0</v>
      </c>
      <c r="J56" s="213">
        <f>+'G4'!AB17/20</f>
        <v>0</v>
      </c>
      <c r="K56" s="213">
        <f>+'G4'!AC17/20</f>
        <v>0</v>
      </c>
      <c r="L56" s="213">
        <f>+'G4'!AD17/20</f>
        <v>0</v>
      </c>
      <c r="M56" s="213">
        <f>'G4'!CF17</f>
        <v>0</v>
      </c>
      <c r="N56" s="213">
        <f>'G4'!CG17</f>
        <v>0</v>
      </c>
      <c r="O56" s="213">
        <f>'G4'!CH17</f>
        <v>0</v>
      </c>
      <c r="P56" s="213">
        <f>'G4'!CI17</f>
        <v>0</v>
      </c>
      <c r="Q56" s="213">
        <f>'G4'!CJ17</f>
        <v>0</v>
      </c>
      <c r="R56" s="213">
        <f>'G4'!CK17</f>
        <v>0</v>
      </c>
      <c r="S56" s="213">
        <f>'G4'!CL17</f>
        <v>0</v>
      </c>
      <c r="T56" s="213">
        <f>+'G4'!AH17</f>
        <v>0</v>
      </c>
      <c r="U56" s="213">
        <f>+'G4'!AI17</f>
        <v>0</v>
      </c>
      <c r="V56" s="214">
        <f>+'G4'!AJ17</f>
        <v>0</v>
      </c>
      <c r="W56" s="213">
        <f>+'G4'!AK17</f>
        <v>0</v>
      </c>
      <c r="X56" s="213">
        <f>+'G4'!AL17</f>
        <v>0</v>
      </c>
      <c r="Y56" s="213">
        <f>+'G4'!AM17</f>
        <v>0</v>
      </c>
      <c r="Z56" s="213">
        <f>+'G4'!AN17</f>
        <v>0</v>
      </c>
      <c r="AA56" s="213">
        <f>+'G4'!AO17</f>
        <v>0</v>
      </c>
      <c r="AB56" s="213">
        <f>+'G4'!AP17</f>
        <v>0</v>
      </c>
      <c r="AC56" s="214">
        <f t="shared" si="0"/>
        <v>0</v>
      </c>
    </row>
    <row r="57" spans="1:30" s="60" customFormat="1" x14ac:dyDescent="0.2">
      <c r="A57" s="212" t="str">
        <f>'G4'!A21</f>
        <v>Team C</v>
      </c>
      <c r="B57" s="212">
        <f>'G4'!A22</f>
        <v>0</v>
      </c>
      <c r="C57" s="213">
        <v>4</v>
      </c>
      <c r="D57" s="213">
        <f>+'G4'!V22</f>
        <v>0</v>
      </c>
      <c r="E57" s="213">
        <f>+'G4'!W22</f>
        <v>0</v>
      </c>
      <c r="F57" s="213">
        <f>+'G4'!X22/20</f>
        <v>0</v>
      </c>
      <c r="G57" s="213">
        <f>+'G4'!Y22/20</f>
        <v>0</v>
      </c>
      <c r="H57" s="213">
        <f>+'G4'!Z22/20</f>
        <v>0</v>
      </c>
      <c r="I57" s="213">
        <f>+'G4'!AA22/20</f>
        <v>0</v>
      </c>
      <c r="J57" s="213">
        <f>+'G4'!AB22/20</f>
        <v>0</v>
      </c>
      <c r="K57" s="213">
        <f>+'G4'!AC22/20</f>
        <v>0</v>
      </c>
      <c r="L57" s="213">
        <f>+'G4'!AD22/20</f>
        <v>0</v>
      </c>
      <c r="M57" s="213">
        <f>'G4'!CF22</f>
        <v>0</v>
      </c>
      <c r="N57" s="213">
        <f>'G4'!CG22</f>
        <v>0</v>
      </c>
      <c r="O57" s="213">
        <f>'G4'!CH22</f>
        <v>0</v>
      </c>
      <c r="P57" s="213">
        <f>'G4'!CI22</f>
        <v>0</v>
      </c>
      <c r="Q57" s="213">
        <f>'G4'!CJ22</f>
        <v>0</v>
      </c>
      <c r="R57" s="213">
        <f>'G4'!CK22</f>
        <v>0</v>
      </c>
      <c r="S57" s="213">
        <f>'G4'!CL22</f>
        <v>0</v>
      </c>
      <c r="T57" s="213">
        <f>+'G4'!AH22</f>
        <v>0</v>
      </c>
      <c r="U57" s="213">
        <f>+'G4'!AI22</f>
        <v>0</v>
      </c>
      <c r="V57" s="214">
        <f>+'G4'!AJ22</f>
        <v>0</v>
      </c>
      <c r="W57" s="213">
        <f>+'G4'!AK22</f>
        <v>0</v>
      </c>
      <c r="X57" s="213">
        <f>+'G4'!AL22</f>
        <v>0</v>
      </c>
      <c r="Y57" s="213">
        <f>+'G4'!AM22</f>
        <v>0</v>
      </c>
      <c r="Z57" s="213">
        <f>+'G4'!AN22</f>
        <v>0</v>
      </c>
      <c r="AA57" s="213">
        <f>+'G4'!AO22</f>
        <v>0</v>
      </c>
      <c r="AB57" s="213">
        <f>+'G4'!AP22</f>
        <v>0</v>
      </c>
      <c r="AC57" s="214">
        <f t="shared" si="0"/>
        <v>0</v>
      </c>
      <c r="AD57" s="245"/>
    </row>
    <row r="58" spans="1:30" s="60" customFormat="1" x14ac:dyDescent="0.2">
      <c r="A58" s="212" t="str">
        <f>+A57</f>
        <v>Team C</v>
      </c>
      <c r="B58" s="212">
        <f>'G4'!A23</f>
        <v>0</v>
      </c>
      <c r="C58" s="213">
        <v>4</v>
      </c>
      <c r="D58" s="213">
        <f>+'G4'!V23</f>
        <v>0</v>
      </c>
      <c r="E58" s="213">
        <f>+'G4'!W23</f>
        <v>0</v>
      </c>
      <c r="F58" s="213">
        <f>+'G4'!X23/20</f>
        <v>0</v>
      </c>
      <c r="G58" s="213">
        <f>+'G4'!Y23/20</f>
        <v>0</v>
      </c>
      <c r="H58" s="213">
        <f>+'G4'!Z23/20</f>
        <v>0</v>
      </c>
      <c r="I58" s="213">
        <f>+'G4'!AA23/20</f>
        <v>0</v>
      </c>
      <c r="J58" s="213">
        <f>+'G4'!AB23/20</f>
        <v>0</v>
      </c>
      <c r="K58" s="213">
        <f>+'G4'!AC23/20</f>
        <v>0</v>
      </c>
      <c r="L58" s="213">
        <f>+'G4'!AD23/20</f>
        <v>0</v>
      </c>
      <c r="M58" s="213">
        <f>'G4'!CF23</f>
        <v>0</v>
      </c>
      <c r="N58" s="213">
        <f>'G4'!CG23</f>
        <v>0</v>
      </c>
      <c r="O58" s="213">
        <f>'G4'!CH23</f>
        <v>0</v>
      </c>
      <c r="P58" s="213">
        <f>'G4'!CI23</f>
        <v>0</v>
      </c>
      <c r="Q58" s="213">
        <f>'G4'!CJ23</f>
        <v>0</v>
      </c>
      <c r="R58" s="213">
        <f>'G4'!CK23</f>
        <v>0</v>
      </c>
      <c r="S58" s="213">
        <f>'G4'!CL23</f>
        <v>0</v>
      </c>
      <c r="T58" s="213">
        <f>+'G4'!AH23</f>
        <v>0</v>
      </c>
      <c r="U58" s="213">
        <f>+'G4'!AI23</f>
        <v>0</v>
      </c>
      <c r="V58" s="214">
        <f>+'G4'!AJ23</f>
        <v>0</v>
      </c>
      <c r="W58" s="213">
        <f>+'G4'!AK23</f>
        <v>0</v>
      </c>
      <c r="X58" s="213">
        <f>+'G4'!AL23</f>
        <v>0</v>
      </c>
      <c r="Y58" s="213">
        <f>+'G4'!AM23</f>
        <v>0</v>
      </c>
      <c r="Z58" s="213">
        <f>+'G4'!AN23</f>
        <v>0</v>
      </c>
      <c r="AA58" s="213">
        <f>+'G4'!AO23</f>
        <v>0</v>
      </c>
      <c r="AB58" s="213">
        <f>+'G4'!AP23</f>
        <v>0</v>
      </c>
      <c r="AC58" s="214">
        <f t="shared" si="0"/>
        <v>0</v>
      </c>
      <c r="AD58" s="245"/>
    </row>
    <row r="59" spans="1:30" s="60" customFormat="1" x14ac:dyDescent="0.2">
      <c r="A59" s="212" t="str">
        <f t="shared" ref="A59:A61" si="10">+A58</f>
        <v>Team C</v>
      </c>
      <c r="B59" s="212">
        <f>'G4'!A24</f>
        <v>0</v>
      </c>
      <c r="C59" s="213">
        <v>4</v>
      </c>
      <c r="D59" s="213">
        <f>+'G4'!V24</f>
        <v>0</v>
      </c>
      <c r="E59" s="213">
        <f>+'G4'!W24</f>
        <v>0</v>
      </c>
      <c r="F59" s="213">
        <f>+'G4'!X24/20</f>
        <v>0</v>
      </c>
      <c r="G59" s="213">
        <f>+'G4'!Y24/20</f>
        <v>0</v>
      </c>
      <c r="H59" s="213">
        <f>+'G4'!Z24/20</f>
        <v>0</v>
      </c>
      <c r="I59" s="213">
        <f>+'G4'!AA24/20</f>
        <v>0</v>
      </c>
      <c r="J59" s="213">
        <f>+'G4'!AB24/20</f>
        <v>0</v>
      </c>
      <c r="K59" s="213">
        <f>+'G4'!AC24/20</f>
        <v>0</v>
      </c>
      <c r="L59" s="213">
        <f>+'G4'!AD24/20</f>
        <v>0</v>
      </c>
      <c r="M59" s="213">
        <f>'G4'!CF24</f>
        <v>0</v>
      </c>
      <c r="N59" s="213">
        <f>'G4'!CG24</f>
        <v>0</v>
      </c>
      <c r="O59" s="213">
        <f>'G4'!CH24</f>
        <v>0</v>
      </c>
      <c r="P59" s="213">
        <f>'G4'!CI24</f>
        <v>0</v>
      </c>
      <c r="Q59" s="213">
        <f>'G4'!CJ24</f>
        <v>0</v>
      </c>
      <c r="R59" s="213">
        <f>'G4'!CK24</f>
        <v>0</v>
      </c>
      <c r="S59" s="213">
        <f>'G4'!CL24</f>
        <v>0</v>
      </c>
      <c r="T59" s="213">
        <f>+'G4'!AH24</f>
        <v>0</v>
      </c>
      <c r="U59" s="213">
        <f>+'G4'!AI24</f>
        <v>0</v>
      </c>
      <c r="V59" s="214">
        <f>+'G4'!AJ24</f>
        <v>0</v>
      </c>
      <c r="W59" s="213">
        <f>+'G4'!AK24</f>
        <v>0</v>
      </c>
      <c r="X59" s="213">
        <f>+'G4'!AL24</f>
        <v>0</v>
      </c>
      <c r="Y59" s="213">
        <f>+'G4'!AM24</f>
        <v>0</v>
      </c>
      <c r="Z59" s="213">
        <f>+'G4'!AN24</f>
        <v>0</v>
      </c>
      <c r="AA59" s="213">
        <f>+'G4'!AO24</f>
        <v>0</v>
      </c>
      <c r="AB59" s="213">
        <f>+'G4'!AP24</f>
        <v>0</v>
      </c>
      <c r="AC59" s="214">
        <f t="shared" si="0"/>
        <v>0</v>
      </c>
      <c r="AD59" s="245"/>
    </row>
    <row r="60" spans="1:30" s="60" customFormat="1" x14ac:dyDescent="0.2">
      <c r="A60" s="212" t="str">
        <f t="shared" si="10"/>
        <v>Team C</v>
      </c>
      <c r="B60" s="212">
        <f>'G4'!A25</f>
        <v>0</v>
      </c>
      <c r="C60" s="213">
        <v>4</v>
      </c>
      <c r="D60" s="213">
        <f>+'G4'!V25</f>
        <v>0</v>
      </c>
      <c r="E60" s="213">
        <f>+'G4'!W25</f>
        <v>0</v>
      </c>
      <c r="F60" s="213">
        <f>+'G4'!X25/20</f>
        <v>0</v>
      </c>
      <c r="G60" s="213">
        <f>+'G4'!Y25/20</f>
        <v>0</v>
      </c>
      <c r="H60" s="213">
        <f>+'G4'!Z25/20</f>
        <v>0</v>
      </c>
      <c r="I60" s="213">
        <f>+'G4'!AA25/20</f>
        <v>0</v>
      </c>
      <c r="J60" s="213">
        <f>+'G4'!AB25/20</f>
        <v>0</v>
      </c>
      <c r="K60" s="213">
        <f>+'G4'!AC25/20</f>
        <v>0</v>
      </c>
      <c r="L60" s="213">
        <f>+'G4'!AD25/20</f>
        <v>0</v>
      </c>
      <c r="M60" s="213">
        <f>'G4'!CF25</f>
        <v>0</v>
      </c>
      <c r="N60" s="213">
        <f>'G4'!CG25</f>
        <v>0</v>
      </c>
      <c r="O60" s="213">
        <f>'G4'!CH25</f>
        <v>0</v>
      </c>
      <c r="P60" s="213">
        <f>'G4'!CI25</f>
        <v>0</v>
      </c>
      <c r="Q60" s="213">
        <f>'G4'!CJ25</f>
        <v>0</v>
      </c>
      <c r="R60" s="213">
        <f>'G4'!CK25</f>
        <v>0</v>
      </c>
      <c r="S60" s="213">
        <f>'G4'!CL25</f>
        <v>0</v>
      </c>
      <c r="T60" s="213">
        <f>+'G4'!AH25</f>
        <v>0</v>
      </c>
      <c r="U60" s="213">
        <f>+'G4'!AI25</f>
        <v>0</v>
      </c>
      <c r="V60" s="214">
        <f>+'G4'!AJ25</f>
        <v>0</v>
      </c>
      <c r="W60" s="213">
        <f>+'G4'!AK25</f>
        <v>0</v>
      </c>
      <c r="X60" s="213">
        <f>+'G4'!AL25</f>
        <v>0</v>
      </c>
      <c r="Y60" s="213">
        <f>+'G4'!AM25</f>
        <v>0</v>
      </c>
      <c r="Z60" s="213">
        <f>+'G4'!AN25</f>
        <v>0</v>
      </c>
      <c r="AA60" s="213">
        <f>+'G4'!AO25</f>
        <v>0</v>
      </c>
      <c r="AB60" s="213">
        <f>+'G4'!AP25</f>
        <v>0</v>
      </c>
      <c r="AC60" s="214">
        <f t="shared" si="0"/>
        <v>0</v>
      </c>
      <c r="AD60" s="245"/>
    </row>
    <row r="61" spans="1:30" s="60" customFormat="1" x14ac:dyDescent="0.2">
      <c r="A61" s="209" t="str">
        <f t="shared" si="10"/>
        <v>Team C</v>
      </c>
      <c r="B61" s="209">
        <f>'G4'!A26</f>
        <v>0</v>
      </c>
      <c r="C61" s="210">
        <v>4</v>
      </c>
      <c r="D61" s="210">
        <f>+'G4'!V26</f>
        <v>0</v>
      </c>
      <c r="E61" s="210">
        <f>+'G4'!W26</f>
        <v>0</v>
      </c>
      <c r="F61" s="210">
        <f>+'G4'!X26/20</f>
        <v>0</v>
      </c>
      <c r="G61" s="210">
        <f>+'G4'!Y26/20</f>
        <v>0</v>
      </c>
      <c r="H61" s="210">
        <f>+'G4'!Z26/20</f>
        <v>0</v>
      </c>
      <c r="I61" s="210">
        <f>+'G4'!AA26/20</f>
        <v>0</v>
      </c>
      <c r="J61" s="210">
        <f>+'G4'!AB26/20</f>
        <v>0</v>
      </c>
      <c r="K61" s="210">
        <f>+'G4'!AC26/20</f>
        <v>0</v>
      </c>
      <c r="L61" s="210">
        <f>+'G4'!AD26/20</f>
        <v>0</v>
      </c>
      <c r="M61" s="210">
        <f>'G4'!CF26</f>
        <v>0</v>
      </c>
      <c r="N61" s="210">
        <f>'G4'!CG26</f>
        <v>0</v>
      </c>
      <c r="O61" s="210">
        <f>'G4'!CH26</f>
        <v>0</v>
      </c>
      <c r="P61" s="210">
        <f>'G4'!CI26</f>
        <v>0</v>
      </c>
      <c r="Q61" s="210">
        <f>'G4'!CJ26</f>
        <v>0</v>
      </c>
      <c r="R61" s="210">
        <f>'G4'!CK26</f>
        <v>0</v>
      </c>
      <c r="S61" s="210">
        <f>'G4'!CL26</f>
        <v>0</v>
      </c>
      <c r="T61" s="210">
        <f>+'G4'!AH26</f>
        <v>0</v>
      </c>
      <c r="U61" s="210">
        <f>+'G4'!AI26</f>
        <v>0</v>
      </c>
      <c r="V61" s="211">
        <f>+'G4'!AJ26</f>
        <v>0</v>
      </c>
      <c r="W61" s="210">
        <f>+'G4'!AK26</f>
        <v>0</v>
      </c>
      <c r="X61" s="210">
        <f>+'G4'!AL26</f>
        <v>0</v>
      </c>
      <c r="Y61" s="210">
        <f>+'G4'!AM26</f>
        <v>0</v>
      </c>
      <c r="Z61" s="210">
        <f>+'G4'!AN26</f>
        <v>0</v>
      </c>
      <c r="AA61" s="210">
        <f>+'G4'!AO26</f>
        <v>0</v>
      </c>
      <c r="AB61" s="210">
        <f>+'G4'!AP26</f>
        <v>0</v>
      </c>
      <c r="AC61" s="211">
        <f t="shared" si="0"/>
        <v>0</v>
      </c>
      <c r="AD61" s="245"/>
    </row>
    <row r="62" spans="1:30" x14ac:dyDescent="0.2">
      <c r="A62" s="212" t="str">
        <f>'G5'!A3</f>
        <v>Team A</v>
      </c>
      <c r="B62" s="212">
        <f>'G5'!A4</f>
        <v>0</v>
      </c>
      <c r="C62" s="213">
        <v>5</v>
      </c>
      <c r="D62" s="213">
        <f>+'G5'!V4</f>
        <v>0</v>
      </c>
      <c r="E62" s="213">
        <f>+'G5'!W4</f>
        <v>0</v>
      </c>
      <c r="F62" s="213">
        <f>+'G5'!X4/20</f>
        <v>0</v>
      </c>
      <c r="G62" s="213">
        <f>+'G5'!Y4/20</f>
        <v>0</v>
      </c>
      <c r="H62" s="213">
        <f>+'G5'!Z4/20</f>
        <v>0</v>
      </c>
      <c r="I62" s="213">
        <f>+'G5'!AA4/20</f>
        <v>0</v>
      </c>
      <c r="J62" s="213">
        <f>+'G5'!AB4/20</f>
        <v>0</v>
      </c>
      <c r="K62" s="213">
        <f>+'G5'!AC4/20</f>
        <v>0</v>
      </c>
      <c r="L62" s="213">
        <f>+'G5'!AD4/20</f>
        <v>0</v>
      </c>
      <c r="M62" s="213">
        <f>'G5'!CF4</f>
        <v>0</v>
      </c>
      <c r="N62" s="213">
        <f>'G5'!CG4</f>
        <v>0</v>
      </c>
      <c r="O62" s="213">
        <f>'G5'!CH4</f>
        <v>0</v>
      </c>
      <c r="P62" s="213">
        <f>'G5'!CI4</f>
        <v>0</v>
      </c>
      <c r="Q62" s="213">
        <f>'G5'!CJ4</f>
        <v>0</v>
      </c>
      <c r="R62" s="213">
        <f>'G5'!CK4</f>
        <v>0</v>
      </c>
      <c r="S62" s="213">
        <f>'G5'!CL4</f>
        <v>0</v>
      </c>
      <c r="T62" s="213">
        <f>+'G5'!AH4</f>
        <v>0</v>
      </c>
      <c r="U62" s="213">
        <f>+'G5'!AI4</f>
        <v>0</v>
      </c>
      <c r="V62" s="214">
        <f>+'G5'!AJ4</f>
        <v>0</v>
      </c>
      <c r="W62" s="213">
        <f>+'G5'!AK4</f>
        <v>0</v>
      </c>
      <c r="X62" s="213">
        <f>+'G5'!AL4</f>
        <v>0</v>
      </c>
      <c r="Y62" s="213">
        <f>+'G5'!AM4</f>
        <v>0</v>
      </c>
      <c r="Z62" s="213">
        <f>+'G5'!AN4</f>
        <v>0</v>
      </c>
      <c r="AA62" s="213">
        <f>+'G5'!AO4</f>
        <v>0</v>
      </c>
      <c r="AB62" s="213">
        <f>+'G5'!AP4</f>
        <v>0</v>
      </c>
      <c r="AC62" s="214">
        <f t="shared" si="0"/>
        <v>0</v>
      </c>
    </row>
    <row r="63" spans="1:30" x14ac:dyDescent="0.2">
      <c r="A63" s="212" t="str">
        <f>+A62</f>
        <v>Team A</v>
      </c>
      <c r="B63" s="212">
        <f>'G5'!A5</f>
        <v>0</v>
      </c>
      <c r="C63" s="213">
        <v>5</v>
      </c>
      <c r="D63" s="213">
        <f>+'G5'!V5</f>
        <v>0</v>
      </c>
      <c r="E63" s="213">
        <f>+'G5'!W5</f>
        <v>0</v>
      </c>
      <c r="F63" s="213">
        <f>+'G5'!X5/20</f>
        <v>0</v>
      </c>
      <c r="G63" s="213">
        <f>+'G5'!Y5/20</f>
        <v>0</v>
      </c>
      <c r="H63" s="213">
        <f>+'G5'!Z5/20</f>
        <v>0</v>
      </c>
      <c r="I63" s="213">
        <f>+'G5'!AA5/20</f>
        <v>0</v>
      </c>
      <c r="J63" s="213">
        <f>+'G5'!AB5/20</f>
        <v>0</v>
      </c>
      <c r="K63" s="213">
        <f>+'G5'!AC5/20</f>
        <v>0</v>
      </c>
      <c r="L63" s="213">
        <f>+'G5'!AD5/20</f>
        <v>0</v>
      </c>
      <c r="M63" s="213">
        <f>'G5'!CF5</f>
        <v>0</v>
      </c>
      <c r="N63" s="213">
        <f>'G5'!CG5</f>
        <v>0</v>
      </c>
      <c r="O63" s="213">
        <f>'G5'!CH5</f>
        <v>0</v>
      </c>
      <c r="P63" s="213">
        <f>'G5'!CI5</f>
        <v>0</v>
      </c>
      <c r="Q63" s="213">
        <f>'G5'!CJ5</f>
        <v>0</v>
      </c>
      <c r="R63" s="213">
        <f>'G5'!CK5</f>
        <v>0</v>
      </c>
      <c r="S63" s="213">
        <f>'G5'!CL5</f>
        <v>0</v>
      </c>
      <c r="T63" s="213">
        <f>+'G5'!AH5</f>
        <v>0</v>
      </c>
      <c r="U63" s="213">
        <f>+'G5'!AI5</f>
        <v>0</v>
      </c>
      <c r="V63" s="214">
        <f>+'G5'!AJ5</f>
        <v>0</v>
      </c>
      <c r="W63" s="213">
        <f>+'G5'!AK5</f>
        <v>0</v>
      </c>
      <c r="X63" s="213">
        <f>+'G5'!AL5</f>
        <v>0</v>
      </c>
      <c r="Y63" s="213">
        <f>+'G5'!AM5</f>
        <v>0</v>
      </c>
      <c r="Z63" s="213">
        <f>+'G5'!AN5</f>
        <v>0</v>
      </c>
      <c r="AA63" s="213">
        <f>+'G5'!AO5</f>
        <v>0</v>
      </c>
      <c r="AB63" s="213">
        <f>+'G5'!AP5</f>
        <v>0</v>
      </c>
      <c r="AC63" s="214">
        <f t="shared" si="0"/>
        <v>0</v>
      </c>
    </row>
    <row r="64" spans="1:30" x14ac:dyDescent="0.2">
      <c r="A64" s="212" t="str">
        <f t="shared" ref="A64:A66" si="11">+A63</f>
        <v>Team A</v>
      </c>
      <c r="B64" s="212">
        <f>'G5'!A6</f>
        <v>0</v>
      </c>
      <c r="C64" s="213">
        <v>5</v>
      </c>
      <c r="D64" s="213">
        <f>+'G5'!V6</f>
        <v>0</v>
      </c>
      <c r="E64" s="213">
        <f>+'G5'!W6</f>
        <v>0</v>
      </c>
      <c r="F64" s="213">
        <f>+'G5'!X6/20</f>
        <v>0</v>
      </c>
      <c r="G64" s="213">
        <f>+'G5'!Y6/20</f>
        <v>0</v>
      </c>
      <c r="H64" s="213">
        <f>+'G5'!Z6/20</f>
        <v>0</v>
      </c>
      <c r="I64" s="213">
        <f>+'G5'!AA6/20</f>
        <v>0</v>
      </c>
      <c r="J64" s="213">
        <f>+'G5'!AB6/20</f>
        <v>0</v>
      </c>
      <c r="K64" s="213">
        <f>+'G5'!AC6/20</f>
        <v>0</v>
      </c>
      <c r="L64" s="213">
        <f>+'G5'!AD6/20</f>
        <v>0</v>
      </c>
      <c r="M64" s="213">
        <f>'G5'!CF6</f>
        <v>0</v>
      </c>
      <c r="N64" s="213">
        <f>'G5'!CG6</f>
        <v>0</v>
      </c>
      <c r="O64" s="213">
        <f>'G5'!CH6</f>
        <v>0</v>
      </c>
      <c r="P64" s="213">
        <f>'G5'!CI6</f>
        <v>0</v>
      </c>
      <c r="Q64" s="213">
        <f>'G5'!CJ6</f>
        <v>0</v>
      </c>
      <c r="R64" s="213">
        <f>'G5'!CK6</f>
        <v>0</v>
      </c>
      <c r="S64" s="213">
        <f>'G5'!CL6</f>
        <v>0</v>
      </c>
      <c r="T64" s="213">
        <f>+'G5'!AH6</f>
        <v>0</v>
      </c>
      <c r="U64" s="213">
        <f>+'G5'!AI6</f>
        <v>0</v>
      </c>
      <c r="V64" s="214">
        <f>+'G5'!AJ6</f>
        <v>0</v>
      </c>
      <c r="W64" s="213">
        <f>+'G5'!AK6</f>
        <v>0</v>
      </c>
      <c r="X64" s="213">
        <f>+'G5'!AL6</f>
        <v>0</v>
      </c>
      <c r="Y64" s="213">
        <f>+'G5'!AM6</f>
        <v>0</v>
      </c>
      <c r="Z64" s="213">
        <f>+'G5'!AN6</f>
        <v>0</v>
      </c>
      <c r="AA64" s="213">
        <f>+'G5'!AO6</f>
        <v>0</v>
      </c>
      <c r="AB64" s="213">
        <f>+'G5'!AP6</f>
        <v>0</v>
      </c>
      <c r="AC64" s="214">
        <f t="shared" si="0"/>
        <v>0</v>
      </c>
    </row>
    <row r="65" spans="1:30" x14ac:dyDescent="0.2">
      <c r="A65" s="212" t="str">
        <f t="shared" si="11"/>
        <v>Team A</v>
      </c>
      <c r="B65" s="212">
        <f>'G5'!A7</f>
        <v>0</v>
      </c>
      <c r="C65" s="213">
        <v>5</v>
      </c>
      <c r="D65" s="213">
        <f>+'G5'!V7</f>
        <v>0</v>
      </c>
      <c r="E65" s="213">
        <f>+'G5'!W7</f>
        <v>0</v>
      </c>
      <c r="F65" s="213">
        <f>+'G5'!X7/20</f>
        <v>0</v>
      </c>
      <c r="G65" s="213">
        <f>+'G5'!Y7/20</f>
        <v>0</v>
      </c>
      <c r="H65" s="213">
        <f>+'G5'!Z7/20</f>
        <v>0</v>
      </c>
      <c r="I65" s="213">
        <f>+'G5'!AA7/20</f>
        <v>0</v>
      </c>
      <c r="J65" s="213">
        <f>+'G5'!AB7/20</f>
        <v>0</v>
      </c>
      <c r="K65" s="213">
        <f>+'G5'!AC7/20</f>
        <v>0</v>
      </c>
      <c r="L65" s="213">
        <f>+'G5'!AD7/20</f>
        <v>0</v>
      </c>
      <c r="M65" s="213">
        <f>'G5'!CF7</f>
        <v>0</v>
      </c>
      <c r="N65" s="213">
        <f>'G5'!CG7</f>
        <v>0</v>
      </c>
      <c r="O65" s="213">
        <f>'G5'!CH7</f>
        <v>0</v>
      </c>
      <c r="P65" s="213">
        <f>'G5'!CI7</f>
        <v>0</v>
      </c>
      <c r="Q65" s="213">
        <f>'G5'!CJ7</f>
        <v>0</v>
      </c>
      <c r="R65" s="213">
        <f>'G5'!CK7</f>
        <v>0</v>
      </c>
      <c r="S65" s="213">
        <f>'G5'!CL7</f>
        <v>0</v>
      </c>
      <c r="T65" s="213">
        <f>+'G5'!AH7</f>
        <v>0</v>
      </c>
      <c r="U65" s="213">
        <f>+'G5'!AI7</f>
        <v>0</v>
      </c>
      <c r="V65" s="214">
        <f>+'G5'!AJ7</f>
        <v>0</v>
      </c>
      <c r="W65" s="213">
        <f>+'G5'!AK7</f>
        <v>0</v>
      </c>
      <c r="X65" s="213">
        <f>+'G5'!AL7</f>
        <v>0</v>
      </c>
      <c r="Y65" s="213">
        <f>+'G5'!AM7</f>
        <v>0</v>
      </c>
      <c r="Z65" s="213">
        <f>+'G5'!AN7</f>
        <v>0</v>
      </c>
      <c r="AA65" s="213">
        <f>+'G5'!AO7</f>
        <v>0</v>
      </c>
      <c r="AB65" s="213">
        <f>+'G5'!AP7</f>
        <v>0</v>
      </c>
      <c r="AC65" s="214">
        <f t="shared" si="0"/>
        <v>0</v>
      </c>
    </row>
    <row r="66" spans="1:30" x14ac:dyDescent="0.2">
      <c r="A66" s="212" t="str">
        <f t="shared" si="11"/>
        <v>Team A</v>
      </c>
      <c r="B66" s="212">
        <f>'G5'!A8</f>
        <v>0</v>
      </c>
      <c r="C66" s="213">
        <v>5</v>
      </c>
      <c r="D66" s="213">
        <f>+'G5'!V8</f>
        <v>0</v>
      </c>
      <c r="E66" s="213">
        <f>+'G5'!W8</f>
        <v>0</v>
      </c>
      <c r="F66" s="213">
        <f>+'G5'!X8/20</f>
        <v>0</v>
      </c>
      <c r="G66" s="213">
        <f>+'G5'!Y8/20</f>
        <v>0</v>
      </c>
      <c r="H66" s="213">
        <f>+'G5'!Z8/20</f>
        <v>0</v>
      </c>
      <c r="I66" s="213">
        <f>+'G5'!AA8/20</f>
        <v>0</v>
      </c>
      <c r="J66" s="213">
        <f>+'G5'!AB8/20</f>
        <v>0</v>
      </c>
      <c r="K66" s="213">
        <f>+'G5'!AC8/20</f>
        <v>0</v>
      </c>
      <c r="L66" s="213">
        <f>+'G5'!AD8/20</f>
        <v>0</v>
      </c>
      <c r="M66" s="213">
        <f>'G5'!CF8</f>
        <v>0</v>
      </c>
      <c r="N66" s="213">
        <f>'G5'!CG8</f>
        <v>0</v>
      </c>
      <c r="O66" s="213">
        <f>'G5'!CH8</f>
        <v>0</v>
      </c>
      <c r="P66" s="213">
        <f>'G5'!CI8</f>
        <v>0</v>
      </c>
      <c r="Q66" s="213">
        <f>'G5'!CJ8</f>
        <v>0</v>
      </c>
      <c r="R66" s="213">
        <f>'G5'!CK8</f>
        <v>0</v>
      </c>
      <c r="S66" s="213">
        <f>'G5'!CL8</f>
        <v>0</v>
      </c>
      <c r="T66" s="213">
        <f>+'G5'!AH8</f>
        <v>0</v>
      </c>
      <c r="U66" s="213">
        <f>+'G5'!AI8</f>
        <v>0</v>
      </c>
      <c r="V66" s="214">
        <f>+'G5'!AJ8</f>
        <v>0</v>
      </c>
      <c r="W66" s="213">
        <f>+'G5'!AK8</f>
        <v>0</v>
      </c>
      <c r="X66" s="213">
        <f>+'G5'!AL8</f>
        <v>0</v>
      </c>
      <c r="Y66" s="213">
        <f>+'G5'!AM8</f>
        <v>0</v>
      </c>
      <c r="Z66" s="213">
        <f>+'G5'!AN8</f>
        <v>0</v>
      </c>
      <c r="AA66" s="213">
        <f>+'G5'!AO8</f>
        <v>0</v>
      </c>
      <c r="AB66" s="213">
        <f>+'G5'!AP8</f>
        <v>0</v>
      </c>
      <c r="AC66" s="214">
        <f t="shared" si="0"/>
        <v>0</v>
      </c>
    </row>
    <row r="67" spans="1:30" x14ac:dyDescent="0.2">
      <c r="A67" s="212" t="str">
        <f>'G5'!A12</f>
        <v>Team B</v>
      </c>
      <c r="B67" s="212">
        <f>'G5'!A13</f>
        <v>0</v>
      </c>
      <c r="C67" s="213">
        <v>5</v>
      </c>
      <c r="D67" s="213">
        <f>+'G5'!V13</f>
        <v>0</v>
      </c>
      <c r="E67" s="213">
        <f>+'G5'!W13</f>
        <v>0</v>
      </c>
      <c r="F67" s="213">
        <f>+'G5'!X13/20</f>
        <v>0</v>
      </c>
      <c r="G67" s="213">
        <f>+'G5'!Y13/20</f>
        <v>0</v>
      </c>
      <c r="H67" s="213">
        <f>+'G5'!Z13/20</f>
        <v>0</v>
      </c>
      <c r="I67" s="213">
        <f>+'G5'!AA13/20</f>
        <v>0</v>
      </c>
      <c r="J67" s="213">
        <f>+'G5'!AB13/20</f>
        <v>0</v>
      </c>
      <c r="K67" s="213">
        <f>+'G5'!AC13/20</f>
        <v>0</v>
      </c>
      <c r="L67" s="213">
        <f>+'G5'!AD13/20</f>
        <v>0</v>
      </c>
      <c r="M67" s="213">
        <f>'G5'!CF13</f>
        <v>0</v>
      </c>
      <c r="N67" s="213">
        <f>'G5'!CG13</f>
        <v>0</v>
      </c>
      <c r="O67" s="213">
        <f>'G5'!CH13</f>
        <v>0</v>
      </c>
      <c r="P67" s="213">
        <f>'G5'!CI13</f>
        <v>0</v>
      </c>
      <c r="Q67" s="213">
        <f>'G5'!CJ13</f>
        <v>0</v>
      </c>
      <c r="R67" s="213">
        <f>'G5'!CK13</f>
        <v>0</v>
      </c>
      <c r="S67" s="213">
        <f>'G5'!CL13</f>
        <v>0</v>
      </c>
      <c r="T67" s="213">
        <f>+'G5'!AH13</f>
        <v>0</v>
      </c>
      <c r="U67" s="213">
        <f>+'G5'!AI13</f>
        <v>0</v>
      </c>
      <c r="V67" s="214">
        <f>+'G5'!AJ13</f>
        <v>0</v>
      </c>
      <c r="W67" s="213">
        <f>+'G5'!AK13</f>
        <v>0</v>
      </c>
      <c r="X67" s="213">
        <f>+'G5'!AL13</f>
        <v>0</v>
      </c>
      <c r="Y67" s="213">
        <f>+'G5'!AM13</f>
        <v>0</v>
      </c>
      <c r="Z67" s="213">
        <f>+'G5'!AN13</f>
        <v>0</v>
      </c>
      <c r="AA67" s="213">
        <f>+'G5'!AO13</f>
        <v>0</v>
      </c>
      <c r="AB67" s="213">
        <f>+'G5'!AP13</f>
        <v>0</v>
      </c>
      <c r="AC67" s="214">
        <f t="shared" si="0"/>
        <v>0</v>
      </c>
    </row>
    <row r="68" spans="1:30" x14ac:dyDescent="0.2">
      <c r="A68" s="212" t="str">
        <f>+A67</f>
        <v>Team B</v>
      </c>
      <c r="B68" s="212">
        <f>'G5'!A14</f>
        <v>0</v>
      </c>
      <c r="C68" s="213">
        <v>5</v>
      </c>
      <c r="D68" s="213">
        <f>+'G5'!V14</f>
        <v>0</v>
      </c>
      <c r="E68" s="213">
        <f>+'G5'!W14</f>
        <v>0</v>
      </c>
      <c r="F68" s="213">
        <f>+'G5'!X14/20</f>
        <v>0</v>
      </c>
      <c r="G68" s="213">
        <f>+'G5'!Y14/20</f>
        <v>0</v>
      </c>
      <c r="H68" s="213">
        <f>+'G5'!Z14/20</f>
        <v>0</v>
      </c>
      <c r="I68" s="213">
        <f>+'G5'!AA14/20</f>
        <v>0</v>
      </c>
      <c r="J68" s="213">
        <f>+'G5'!AB14/20</f>
        <v>0</v>
      </c>
      <c r="K68" s="213">
        <f>+'G5'!AC14/20</f>
        <v>0</v>
      </c>
      <c r="L68" s="213">
        <f>+'G5'!AD14/20</f>
        <v>0</v>
      </c>
      <c r="M68" s="213">
        <f>'G5'!CF14</f>
        <v>0</v>
      </c>
      <c r="N68" s="213">
        <f>'G5'!CG14</f>
        <v>0</v>
      </c>
      <c r="O68" s="213">
        <f>'G5'!CH14</f>
        <v>0</v>
      </c>
      <c r="P68" s="213">
        <f>'G5'!CI14</f>
        <v>0</v>
      </c>
      <c r="Q68" s="213">
        <f>'G5'!CJ14</f>
        <v>0</v>
      </c>
      <c r="R68" s="213">
        <f>'G5'!CK14</f>
        <v>0</v>
      </c>
      <c r="S68" s="213">
        <f>'G5'!CL14</f>
        <v>0</v>
      </c>
      <c r="T68" s="213">
        <f>+'G5'!AH14</f>
        <v>0</v>
      </c>
      <c r="U68" s="213">
        <f>+'G5'!AI14</f>
        <v>0</v>
      </c>
      <c r="V68" s="214">
        <f>+'G5'!AJ14</f>
        <v>0</v>
      </c>
      <c r="W68" s="213">
        <f>+'G5'!AK14</f>
        <v>0</v>
      </c>
      <c r="X68" s="213">
        <f>+'G5'!AL14</f>
        <v>0</v>
      </c>
      <c r="Y68" s="213">
        <f>+'G5'!AM14</f>
        <v>0</v>
      </c>
      <c r="Z68" s="213">
        <f>+'G5'!AN14</f>
        <v>0</v>
      </c>
      <c r="AA68" s="213">
        <f>+'G5'!AO14</f>
        <v>0</v>
      </c>
      <c r="AB68" s="213">
        <f>+'G5'!AP14</f>
        <v>0</v>
      </c>
      <c r="AC68" s="214">
        <f t="shared" si="0"/>
        <v>0</v>
      </c>
    </row>
    <row r="69" spans="1:30" x14ac:dyDescent="0.2">
      <c r="A69" s="212" t="str">
        <f t="shared" ref="A69:A71" si="12">+A68</f>
        <v>Team B</v>
      </c>
      <c r="B69" s="212">
        <f>'G5'!A15</f>
        <v>0</v>
      </c>
      <c r="C69" s="213">
        <v>5</v>
      </c>
      <c r="D69" s="213">
        <f>+'G5'!V15</f>
        <v>0</v>
      </c>
      <c r="E69" s="213">
        <f>+'G5'!W15</f>
        <v>0</v>
      </c>
      <c r="F69" s="213">
        <f>+'G5'!X15/20</f>
        <v>0</v>
      </c>
      <c r="G69" s="213">
        <f>+'G5'!Y15/20</f>
        <v>0</v>
      </c>
      <c r="H69" s="213">
        <f>+'G5'!Z15/20</f>
        <v>0</v>
      </c>
      <c r="I69" s="213">
        <f>+'G5'!AA15/20</f>
        <v>0</v>
      </c>
      <c r="J69" s="213">
        <f>+'G5'!AB15/20</f>
        <v>0</v>
      </c>
      <c r="K69" s="213">
        <f>+'G5'!AC15/20</f>
        <v>0</v>
      </c>
      <c r="L69" s="213">
        <f>+'G5'!AD15/20</f>
        <v>0</v>
      </c>
      <c r="M69" s="213">
        <f>'G5'!CF15</f>
        <v>0</v>
      </c>
      <c r="N69" s="213">
        <f>'G5'!CG15</f>
        <v>0</v>
      </c>
      <c r="O69" s="213">
        <f>'G5'!CH15</f>
        <v>0</v>
      </c>
      <c r="P69" s="213">
        <f>'G5'!CI15</f>
        <v>0</v>
      </c>
      <c r="Q69" s="213">
        <f>'G5'!CJ15</f>
        <v>0</v>
      </c>
      <c r="R69" s="213">
        <f>'G5'!CK15</f>
        <v>0</v>
      </c>
      <c r="S69" s="213">
        <f>'G5'!CL15</f>
        <v>0</v>
      </c>
      <c r="T69" s="213">
        <f>+'G5'!AH15</f>
        <v>0</v>
      </c>
      <c r="U69" s="213">
        <f>+'G5'!AI15</f>
        <v>0</v>
      </c>
      <c r="V69" s="214">
        <f>+'G5'!AJ15</f>
        <v>0</v>
      </c>
      <c r="W69" s="213">
        <f>+'G5'!AK15</f>
        <v>0</v>
      </c>
      <c r="X69" s="213">
        <f>+'G5'!AL15</f>
        <v>0</v>
      </c>
      <c r="Y69" s="213">
        <f>+'G5'!AM15</f>
        <v>0</v>
      </c>
      <c r="Z69" s="213">
        <f>+'G5'!AN15</f>
        <v>0</v>
      </c>
      <c r="AA69" s="213">
        <f>+'G5'!AO15</f>
        <v>0</v>
      </c>
      <c r="AB69" s="213">
        <f>+'G5'!AP15</f>
        <v>0</v>
      </c>
      <c r="AC69" s="214">
        <f t="shared" si="0"/>
        <v>0</v>
      </c>
    </row>
    <row r="70" spans="1:30" x14ac:dyDescent="0.2">
      <c r="A70" s="212" t="str">
        <f t="shared" si="12"/>
        <v>Team B</v>
      </c>
      <c r="B70" s="212">
        <f>'G5'!A16</f>
        <v>0</v>
      </c>
      <c r="C70" s="213">
        <v>5</v>
      </c>
      <c r="D70" s="213">
        <f>+'G5'!V16</f>
        <v>0</v>
      </c>
      <c r="E70" s="213">
        <f>+'G5'!W16</f>
        <v>0</v>
      </c>
      <c r="F70" s="213">
        <f>+'G5'!X16/20</f>
        <v>0</v>
      </c>
      <c r="G70" s="213">
        <f>+'G5'!Y16/20</f>
        <v>0</v>
      </c>
      <c r="H70" s="213">
        <f>+'G5'!Z16/20</f>
        <v>0</v>
      </c>
      <c r="I70" s="213">
        <f>+'G5'!AA16/20</f>
        <v>0</v>
      </c>
      <c r="J70" s="213">
        <f>+'G5'!AB16/20</f>
        <v>0</v>
      </c>
      <c r="K70" s="213">
        <f>+'G5'!AC16/20</f>
        <v>0</v>
      </c>
      <c r="L70" s="213">
        <f>+'G5'!AD16/20</f>
        <v>0</v>
      </c>
      <c r="M70" s="213">
        <f>'G5'!CF16</f>
        <v>0</v>
      </c>
      <c r="N70" s="213">
        <f>'G5'!CG16</f>
        <v>0</v>
      </c>
      <c r="O70" s="213">
        <f>'G5'!CH16</f>
        <v>0</v>
      </c>
      <c r="P70" s="213">
        <f>'G5'!CI16</f>
        <v>0</v>
      </c>
      <c r="Q70" s="213">
        <f>'G5'!CJ16</f>
        <v>0</v>
      </c>
      <c r="R70" s="213">
        <f>'G5'!CK16</f>
        <v>0</v>
      </c>
      <c r="S70" s="213">
        <f>'G5'!CL16</f>
        <v>0</v>
      </c>
      <c r="T70" s="213">
        <f>+'G5'!AH16</f>
        <v>0</v>
      </c>
      <c r="U70" s="213">
        <f>+'G5'!AI16</f>
        <v>0</v>
      </c>
      <c r="V70" s="214">
        <f>+'G5'!AJ16</f>
        <v>0</v>
      </c>
      <c r="W70" s="213">
        <f>+'G5'!AK16</f>
        <v>0</v>
      </c>
      <c r="X70" s="213">
        <f>+'G5'!AL16</f>
        <v>0</v>
      </c>
      <c r="Y70" s="213">
        <f>+'G5'!AM16</f>
        <v>0</v>
      </c>
      <c r="Z70" s="213">
        <f>+'G5'!AN16</f>
        <v>0</v>
      </c>
      <c r="AA70" s="213">
        <f>+'G5'!AO16</f>
        <v>0</v>
      </c>
      <c r="AB70" s="213">
        <f>+'G5'!AP16</f>
        <v>0</v>
      </c>
      <c r="AC70" s="214">
        <f t="shared" si="0"/>
        <v>0</v>
      </c>
    </row>
    <row r="71" spans="1:30" x14ac:dyDescent="0.2">
      <c r="A71" s="212" t="str">
        <f t="shared" si="12"/>
        <v>Team B</v>
      </c>
      <c r="B71" s="212">
        <f>'G5'!A17</f>
        <v>0</v>
      </c>
      <c r="C71" s="213">
        <v>5</v>
      </c>
      <c r="D71" s="213">
        <f>+'G5'!V17</f>
        <v>0</v>
      </c>
      <c r="E71" s="213">
        <f>+'G5'!W17</f>
        <v>0</v>
      </c>
      <c r="F71" s="213">
        <f>+'G5'!X17/20</f>
        <v>0</v>
      </c>
      <c r="G71" s="213">
        <f>+'G5'!Y17/20</f>
        <v>0</v>
      </c>
      <c r="H71" s="213">
        <f>+'G5'!Z17/20</f>
        <v>0</v>
      </c>
      <c r="I71" s="213">
        <f>+'G5'!AA17/20</f>
        <v>0</v>
      </c>
      <c r="J71" s="213">
        <f>+'G5'!AB17/20</f>
        <v>0</v>
      </c>
      <c r="K71" s="213">
        <f>+'G5'!AC17/20</f>
        <v>0</v>
      </c>
      <c r="L71" s="213">
        <f>+'G5'!AD17/20</f>
        <v>0</v>
      </c>
      <c r="M71" s="213">
        <f>'G5'!CF17</f>
        <v>0</v>
      </c>
      <c r="N71" s="213">
        <f>'G5'!CG17</f>
        <v>0</v>
      </c>
      <c r="O71" s="213">
        <f>'G5'!CH17</f>
        <v>0</v>
      </c>
      <c r="P71" s="213">
        <f>'G5'!CI17</f>
        <v>0</v>
      </c>
      <c r="Q71" s="213">
        <f>'G5'!CJ17</f>
        <v>0</v>
      </c>
      <c r="R71" s="213">
        <f>'G5'!CK17</f>
        <v>0</v>
      </c>
      <c r="S71" s="213">
        <f>'G5'!CL17</f>
        <v>0</v>
      </c>
      <c r="T71" s="213">
        <f>+'G5'!AH17</f>
        <v>0</v>
      </c>
      <c r="U71" s="213">
        <f>+'G5'!AI17</f>
        <v>0</v>
      </c>
      <c r="V71" s="214">
        <f>+'G5'!AJ17</f>
        <v>0</v>
      </c>
      <c r="W71" s="213">
        <f>+'G5'!AK17</f>
        <v>0</v>
      </c>
      <c r="X71" s="213">
        <f>+'G5'!AL17</f>
        <v>0</v>
      </c>
      <c r="Y71" s="213">
        <f>+'G5'!AM17</f>
        <v>0</v>
      </c>
      <c r="Z71" s="213">
        <f>+'G5'!AN17</f>
        <v>0</v>
      </c>
      <c r="AA71" s="213">
        <f>+'G5'!AO17</f>
        <v>0</v>
      </c>
      <c r="AB71" s="213">
        <f>+'G5'!AP17</f>
        <v>0</v>
      </c>
      <c r="AC71" s="214">
        <f t="shared" si="0"/>
        <v>0</v>
      </c>
    </row>
    <row r="72" spans="1:30" s="60" customFormat="1" x14ac:dyDescent="0.2">
      <c r="A72" s="212" t="str">
        <f>'G5'!A21</f>
        <v>Team C</v>
      </c>
      <c r="B72" s="212">
        <f>'G5'!A22</f>
        <v>0</v>
      </c>
      <c r="C72" s="213">
        <v>5</v>
      </c>
      <c r="D72" s="213">
        <f>+'G5'!V22</f>
        <v>0</v>
      </c>
      <c r="E72" s="213">
        <f>+'G5'!W22</f>
        <v>0</v>
      </c>
      <c r="F72" s="213">
        <f>+'G5'!X22/20</f>
        <v>0</v>
      </c>
      <c r="G72" s="213">
        <f>+'G5'!Y22/20</f>
        <v>0</v>
      </c>
      <c r="H72" s="213">
        <f>+'G5'!Z22/20</f>
        <v>0</v>
      </c>
      <c r="I72" s="213">
        <f>+'G5'!AA22/20</f>
        <v>0</v>
      </c>
      <c r="J72" s="213">
        <f>+'G5'!AB22/20</f>
        <v>0</v>
      </c>
      <c r="K72" s="213">
        <f>+'G5'!AC22/20</f>
        <v>0</v>
      </c>
      <c r="L72" s="213">
        <f>+'G5'!AD22/20</f>
        <v>0</v>
      </c>
      <c r="M72" s="213">
        <f>'G5'!CF22</f>
        <v>0</v>
      </c>
      <c r="N72" s="213">
        <f>'G5'!CG22</f>
        <v>0</v>
      </c>
      <c r="O72" s="213">
        <f>'G5'!CH22</f>
        <v>0</v>
      </c>
      <c r="P72" s="213">
        <f>'G5'!CI22</f>
        <v>0</v>
      </c>
      <c r="Q72" s="213">
        <f>'G5'!CJ22</f>
        <v>0</v>
      </c>
      <c r="R72" s="213">
        <f>'G5'!CK22</f>
        <v>0</v>
      </c>
      <c r="S72" s="213">
        <f>'G5'!CL22</f>
        <v>0</v>
      </c>
      <c r="T72" s="213">
        <f>+'G5'!AH22</f>
        <v>0</v>
      </c>
      <c r="U72" s="213">
        <f>+'G5'!AI22</f>
        <v>0</v>
      </c>
      <c r="V72" s="214">
        <f>+'G5'!AJ22</f>
        <v>0</v>
      </c>
      <c r="W72" s="213">
        <f>+'G5'!AK22</f>
        <v>0</v>
      </c>
      <c r="X72" s="213">
        <f>+'G5'!AL22</f>
        <v>0</v>
      </c>
      <c r="Y72" s="213">
        <f>+'G5'!AM22</f>
        <v>0</v>
      </c>
      <c r="Z72" s="213">
        <f>+'G5'!AN22</f>
        <v>0</v>
      </c>
      <c r="AA72" s="213">
        <f>+'G5'!AO22</f>
        <v>0</v>
      </c>
      <c r="AB72" s="213">
        <f>+'G5'!AP22</f>
        <v>0</v>
      </c>
      <c r="AC72" s="214">
        <f t="shared" si="0"/>
        <v>0</v>
      </c>
      <c r="AD72" s="245"/>
    </row>
    <row r="73" spans="1:30" s="60" customFormat="1" x14ac:dyDescent="0.2">
      <c r="A73" s="212" t="str">
        <f>+A72</f>
        <v>Team C</v>
      </c>
      <c r="B73" s="212">
        <f>'G5'!A23</f>
        <v>0</v>
      </c>
      <c r="C73" s="213">
        <v>5</v>
      </c>
      <c r="D73" s="213">
        <f>+'G5'!V23</f>
        <v>0</v>
      </c>
      <c r="E73" s="213">
        <f>+'G5'!W23</f>
        <v>0</v>
      </c>
      <c r="F73" s="213">
        <f>+'G5'!X23/20</f>
        <v>0</v>
      </c>
      <c r="G73" s="213">
        <f>+'G5'!Y23/20</f>
        <v>0</v>
      </c>
      <c r="H73" s="213">
        <f>+'G5'!Z23/20</f>
        <v>0</v>
      </c>
      <c r="I73" s="213">
        <f>+'G5'!AA23/20</f>
        <v>0</v>
      </c>
      <c r="J73" s="213">
        <f>+'G5'!AB23/20</f>
        <v>0</v>
      </c>
      <c r="K73" s="213">
        <f>+'G5'!AC23/20</f>
        <v>0</v>
      </c>
      <c r="L73" s="213">
        <f>+'G5'!AD23/20</f>
        <v>0</v>
      </c>
      <c r="M73" s="213">
        <f>'G5'!CF23</f>
        <v>0</v>
      </c>
      <c r="N73" s="213">
        <f>'G5'!CG23</f>
        <v>0</v>
      </c>
      <c r="O73" s="213">
        <f>'G5'!CH23</f>
        <v>0</v>
      </c>
      <c r="P73" s="213">
        <f>'G5'!CI23</f>
        <v>0</v>
      </c>
      <c r="Q73" s="213">
        <f>'G5'!CJ23</f>
        <v>0</v>
      </c>
      <c r="R73" s="213">
        <f>'G5'!CK23</f>
        <v>0</v>
      </c>
      <c r="S73" s="213">
        <f>'G5'!CL23</f>
        <v>0</v>
      </c>
      <c r="T73" s="213">
        <f>+'G5'!AH23</f>
        <v>0</v>
      </c>
      <c r="U73" s="213">
        <f>+'G5'!AI23</f>
        <v>0</v>
      </c>
      <c r="V73" s="214">
        <f>+'G5'!AJ23</f>
        <v>0</v>
      </c>
      <c r="W73" s="213">
        <f>+'G5'!AK23</f>
        <v>0</v>
      </c>
      <c r="X73" s="213">
        <f>+'G5'!AL23</f>
        <v>0</v>
      </c>
      <c r="Y73" s="213">
        <f>+'G5'!AM23</f>
        <v>0</v>
      </c>
      <c r="Z73" s="213">
        <f>+'G5'!AN23</f>
        <v>0</v>
      </c>
      <c r="AA73" s="213">
        <f>+'G5'!AO23</f>
        <v>0</v>
      </c>
      <c r="AB73" s="213">
        <f>+'G5'!AP23</f>
        <v>0</v>
      </c>
      <c r="AC73" s="214">
        <f t="shared" si="0"/>
        <v>0</v>
      </c>
      <c r="AD73" s="245"/>
    </row>
    <row r="74" spans="1:30" s="60" customFormat="1" x14ac:dyDescent="0.2">
      <c r="A74" s="212" t="str">
        <f t="shared" ref="A74:A76" si="13">+A73</f>
        <v>Team C</v>
      </c>
      <c r="B74" s="212">
        <f>'G5'!A24</f>
        <v>0</v>
      </c>
      <c r="C74" s="213">
        <v>5</v>
      </c>
      <c r="D74" s="213">
        <f>+'G5'!V24</f>
        <v>0</v>
      </c>
      <c r="E74" s="213">
        <f>+'G5'!W24</f>
        <v>0</v>
      </c>
      <c r="F74" s="213">
        <f>+'G5'!X24/20</f>
        <v>0</v>
      </c>
      <c r="G74" s="213">
        <f>+'G5'!Y24/20</f>
        <v>0</v>
      </c>
      <c r="H74" s="213">
        <f>+'G5'!Z24/20</f>
        <v>0</v>
      </c>
      <c r="I74" s="213">
        <f>+'G5'!AA24/20</f>
        <v>0</v>
      </c>
      <c r="J74" s="213">
        <f>+'G5'!AB24/20</f>
        <v>0</v>
      </c>
      <c r="K74" s="213">
        <f>+'G5'!AC24/20</f>
        <v>0</v>
      </c>
      <c r="L74" s="213">
        <f>+'G5'!AD24/20</f>
        <v>0</v>
      </c>
      <c r="M74" s="213">
        <f>'G5'!CF24</f>
        <v>0</v>
      </c>
      <c r="N74" s="213">
        <f>'G5'!CG24</f>
        <v>0</v>
      </c>
      <c r="O74" s="213">
        <f>'G5'!CH24</f>
        <v>0</v>
      </c>
      <c r="P74" s="213">
        <f>'G5'!CI24</f>
        <v>0</v>
      </c>
      <c r="Q74" s="213">
        <f>'G5'!CJ24</f>
        <v>0</v>
      </c>
      <c r="R74" s="213">
        <f>'G5'!CK24</f>
        <v>0</v>
      </c>
      <c r="S74" s="213">
        <f>'G5'!CL24</f>
        <v>0</v>
      </c>
      <c r="T74" s="213">
        <f>+'G5'!AH24</f>
        <v>0</v>
      </c>
      <c r="U74" s="213">
        <f>+'G5'!AI24</f>
        <v>0</v>
      </c>
      <c r="V74" s="214">
        <f>+'G5'!AJ24</f>
        <v>0</v>
      </c>
      <c r="W74" s="213">
        <f>+'G5'!AK24</f>
        <v>0</v>
      </c>
      <c r="X74" s="213">
        <f>+'G5'!AL24</f>
        <v>0</v>
      </c>
      <c r="Y74" s="213">
        <f>+'G5'!AM24</f>
        <v>0</v>
      </c>
      <c r="Z74" s="213">
        <f>+'G5'!AN24</f>
        <v>0</v>
      </c>
      <c r="AA74" s="213">
        <f>+'G5'!AO24</f>
        <v>0</v>
      </c>
      <c r="AB74" s="213">
        <f>+'G5'!AP24</f>
        <v>0</v>
      </c>
      <c r="AC74" s="214">
        <f t="shared" si="0"/>
        <v>0</v>
      </c>
      <c r="AD74" s="245"/>
    </row>
    <row r="75" spans="1:30" s="60" customFormat="1" x14ac:dyDescent="0.2">
      <c r="A75" s="212" t="str">
        <f t="shared" si="13"/>
        <v>Team C</v>
      </c>
      <c r="B75" s="212">
        <f>'G5'!A25</f>
        <v>0</v>
      </c>
      <c r="C75" s="213">
        <v>5</v>
      </c>
      <c r="D75" s="213">
        <f>+'G5'!V25</f>
        <v>0</v>
      </c>
      <c r="E75" s="213">
        <f>+'G5'!W25</f>
        <v>0</v>
      </c>
      <c r="F75" s="213">
        <f>+'G5'!X25/20</f>
        <v>0</v>
      </c>
      <c r="G75" s="213">
        <f>+'G5'!Y25/20</f>
        <v>0</v>
      </c>
      <c r="H75" s="213">
        <f>+'G5'!Z25/20</f>
        <v>0</v>
      </c>
      <c r="I75" s="213">
        <f>+'G5'!AA25/20</f>
        <v>0</v>
      </c>
      <c r="J75" s="213">
        <f>+'G5'!AB25/20</f>
        <v>0</v>
      </c>
      <c r="K75" s="213">
        <f>+'G5'!AC25/20</f>
        <v>0</v>
      </c>
      <c r="L75" s="213">
        <f>+'G5'!AD25/20</f>
        <v>0</v>
      </c>
      <c r="M75" s="213">
        <f>'G5'!CF25</f>
        <v>0</v>
      </c>
      <c r="N75" s="213">
        <f>'G5'!CG25</f>
        <v>0</v>
      </c>
      <c r="O75" s="213">
        <f>'G5'!CH25</f>
        <v>0</v>
      </c>
      <c r="P75" s="213">
        <f>'G5'!CI25</f>
        <v>0</v>
      </c>
      <c r="Q75" s="213">
        <f>'G5'!CJ25</f>
        <v>0</v>
      </c>
      <c r="R75" s="213">
        <f>'G5'!CK25</f>
        <v>0</v>
      </c>
      <c r="S75" s="213">
        <f>'G5'!CL25</f>
        <v>0</v>
      </c>
      <c r="T75" s="213">
        <f>+'G5'!AH25</f>
        <v>0</v>
      </c>
      <c r="U75" s="213">
        <f>+'G5'!AI25</f>
        <v>0</v>
      </c>
      <c r="V75" s="214">
        <f>+'G5'!AJ25</f>
        <v>0</v>
      </c>
      <c r="W75" s="213">
        <f>+'G5'!AK25</f>
        <v>0</v>
      </c>
      <c r="X75" s="213">
        <f>+'G5'!AL25</f>
        <v>0</v>
      </c>
      <c r="Y75" s="213">
        <f>+'G5'!AM25</f>
        <v>0</v>
      </c>
      <c r="Z75" s="213">
        <f>+'G5'!AN25</f>
        <v>0</v>
      </c>
      <c r="AA75" s="213">
        <f>+'G5'!AO25</f>
        <v>0</v>
      </c>
      <c r="AB75" s="213">
        <f>+'G5'!AP25</f>
        <v>0</v>
      </c>
      <c r="AC75" s="214">
        <f t="shared" si="0"/>
        <v>0</v>
      </c>
      <c r="AD75" s="245"/>
    </row>
    <row r="76" spans="1:30" s="60" customFormat="1" x14ac:dyDescent="0.2">
      <c r="A76" s="209" t="str">
        <f t="shared" si="13"/>
        <v>Team C</v>
      </c>
      <c r="B76" s="209">
        <f>'G5'!A26</f>
        <v>0</v>
      </c>
      <c r="C76" s="210">
        <v>5</v>
      </c>
      <c r="D76" s="210">
        <f>+'G5'!V26</f>
        <v>0</v>
      </c>
      <c r="E76" s="210">
        <f>+'G5'!W26</f>
        <v>0</v>
      </c>
      <c r="F76" s="210">
        <f>+'G5'!X26/20</f>
        <v>0</v>
      </c>
      <c r="G76" s="210">
        <f>+'G5'!Y26/20</f>
        <v>0</v>
      </c>
      <c r="H76" s="210">
        <f>+'G5'!Z26/20</f>
        <v>0</v>
      </c>
      <c r="I76" s="210">
        <f>+'G5'!AA26/20</f>
        <v>0</v>
      </c>
      <c r="J76" s="210">
        <f>+'G5'!AB26/20</f>
        <v>0</v>
      </c>
      <c r="K76" s="210">
        <f>+'G5'!AC26/20</f>
        <v>0</v>
      </c>
      <c r="L76" s="210">
        <f>+'G5'!AD26/20</f>
        <v>0</v>
      </c>
      <c r="M76" s="210">
        <f>'G5'!CF26</f>
        <v>0</v>
      </c>
      <c r="N76" s="210">
        <f>'G5'!CG26</f>
        <v>0</v>
      </c>
      <c r="O76" s="210">
        <f>'G5'!CH26</f>
        <v>0</v>
      </c>
      <c r="P76" s="210">
        <f>'G5'!CI26</f>
        <v>0</v>
      </c>
      <c r="Q76" s="210">
        <f>'G5'!CJ26</f>
        <v>0</v>
      </c>
      <c r="R76" s="210">
        <f>'G5'!CK26</f>
        <v>0</v>
      </c>
      <c r="S76" s="210">
        <f>'G5'!CL26</f>
        <v>0</v>
      </c>
      <c r="T76" s="210">
        <f>+'G5'!AH26</f>
        <v>0</v>
      </c>
      <c r="U76" s="210">
        <f>+'G5'!AI26</f>
        <v>0</v>
      </c>
      <c r="V76" s="211">
        <f>+'G5'!AJ26</f>
        <v>0</v>
      </c>
      <c r="W76" s="210">
        <f>+'G5'!AK26</f>
        <v>0</v>
      </c>
      <c r="X76" s="210">
        <f>+'G5'!AL26</f>
        <v>0</v>
      </c>
      <c r="Y76" s="210">
        <f>+'G5'!AM26</f>
        <v>0</v>
      </c>
      <c r="Z76" s="210">
        <f>+'G5'!AN26</f>
        <v>0</v>
      </c>
      <c r="AA76" s="210">
        <f>+'G5'!AO26</f>
        <v>0</v>
      </c>
      <c r="AB76" s="210">
        <f>+'G5'!AP26</f>
        <v>0</v>
      </c>
      <c r="AC76" s="211">
        <f t="shared" si="0"/>
        <v>0</v>
      </c>
      <c r="AD76" s="245"/>
    </row>
    <row r="77" spans="1:30" x14ac:dyDescent="0.2">
      <c r="A77" s="212" t="str">
        <f>'G6'!A3</f>
        <v>Team A</v>
      </c>
      <c r="B77" s="212">
        <f>'G6'!A4</f>
        <v>0</v>
      </c>
      <c r="C77" s="213">
        <v>6</v>
      </c>
      <c r="D77" s="213">
        <f>+'G6'!V4</f>
        <v>0</v>
      </c>
      <c r="E77" s="213">
        <f>+'G6'!W4</f>
        <v>0</v>
      </c>
      <c r="F77" s="213">
        <f>+'G6'!X4/20</f>
        <v>0</v>
      </c>
      <c r="G77" s="213">
        <f>+'G6'!Y4/20</f>
        <v>0</v>
      </c>
      <c r="H77" s="213">
        <f>+'G6'!Z4/20</f>
        <v>0</v>
      </c>
      <c r="I77" s="213">
        <f>+'G6'!AA4/20</f>
        <v>0</v>
      </c>
      <c r="J77" s="213">
        <f>+'G6'!AB4/20</f>
        <v>0</v>
      </c>
      <c r="K77" s="213">
        <f>+'G6'!AC4/20</f>
        <v>0</v>
      </c>
      <c r="L77" s="213">
        <f>+'G6'!AD4/20</f>
        <v>0</v>
      </c>
      <c r="M77" s="213">
        <f>'G6'!CF4</f>
        <v>0</v>
      </c>
      <c r="N77" s="213">
        <f>'G6'!CG4</f>
        <v>0</v>
      </c>
      <c r="O77" s="213">
        <f>'G6'!CH4</f>
        <v>0</v>
      </c>
      <c r="P77" s="213">
        <f>'G6'!CI4</f>
        <v>0</v>
      </c>
      <c r="Q77" s="213">
        <f>'G6'!CJ4</f>
        <v>0</v>
      </c>
      <c r="R77" s="213">
        <f>'G6'!CK4</f>
        <v>0</v>
      </c>
      <c r="S77" s="213">
        <f>'G6'!CL4</f>
        <v>0</v>
      </c>
      <c r="T77" s="213">
        <f>+'G6'!AH4</f>
        <v>0</v>
      </c>
      <c r="U77" s="213">
        <f>+'G6'!AI4</f>
        <v>0</v>
      </c>
      <c r="V77" s="214">
        <f>+'G6'!AJ4</f>
        <v>0</v>
      </c>
      <c r="W77" s="213">
        <f>+'G6'!AK4</f>
        <v>0</v>
      </c>
      <c r="X77" s="213">
        <f>+'G6'!AL4</f>
        <v>0</v>
      </c>
      <c r="Y77" s="213">
        <f>+'G6'!AM4</f>
        <v>0</v>
      </c>
      <c r="Z77" s="213">
        <f>+'G6'!AN4</f>
        <v>0</v>
      </c>
      <c r="AA77" s="213">
        <f>+'G6'!AO4</f>
        <v>0</v>
      </c>
      <c r="AB77" s="213">
        <f>+'G6'!AP4</f>
        <v>0</v>
      </c>
      <c r="AC77" s="214">
        <f t="shared" si="0"/>
        <v>0</v>
      </c>
    </row>
    <row r="78" spans="1:30" x14ac:dyDescent="0.2">
      <c r="A78" s="212" t="str">
        <f>+A77</f>
        <v>Team A</v>
      </c>
      <c r="B78" s="212">
        <f>'G6'!A5</f>
        <v>0</v>
      </c>
      <c r="C78" s="213">
        <v>6</v>
      </c>
      <c r="D78" s="213">
        <f>+'G6'!V5</f>
        <v>0</v>
      </c>
      <c r="E78" s="213">
        <f>+'G6'!W5</f>
        <v>0</v>
      </c>
      <c r="F78" s="213">
        <f>+'G6'!X5/20</f>
        <v>0</v>
      </c>
      <c r="G78" s="213">
        <f>+'G6'!Y5/20</f>
        <v>0</v>
      </c>
      <c r="H78" s="213">
        <f>+'G6'!Z5/20</f>
        <v>0</v>
      </c>
      <c r="I78" s="213">
        <f>+'G6'!AA5/20</f>
        <v>0</v>
      </c>
      <c r="J78" s="213">
        <f>+'G6'!AB5/20</f>
        <v>0</v>
      </c>
      <c r="K78" s="213">
        <f>+'G6'!AC5/20</f>
        <v>0</v>
      </c>
      <c r="L78" s="213">
        <f>+'G6'!AD5/20</f>
        <v>0</v>
      </c>
      <c r="M78" s="213">
        <f>'G6'!CF5</f>
        <v>0</v>
      </c>
      <c r="N78" s="213">
        <f>'G6'!CG5</f>
        <v>0</v>
      </c>
      <c r="O78" s="213">
        <f>'G6'!CH5</f>
        <v>0</v>
      </c>
      <c r="P78" s="213">
        <f>'G6'!CI5</f>
        <v>0</v>
      </c>
      <c r="Q78" s="213">
        <f>'G6'!CJ5</f>
        <v>0</v>
      </c>
      <c r="R78" s="213">
        <f>'G6'!CK5</f>
        <v>0</v>
      </c>
      <c r="S78" s="213">
        <f>'G6'!CL5</f>
        <v>0</v>
      </c>
      <c r="T78" s="213">
        <f>+'G6'!AH5</f>
        <v>0</v>
      </c>
      <c r="U78" s="213">
        <f>+'G6'!AI5</f>
        <v>0</v>
      </c>
      <c r="V78" s="214">
        <f>+'G6'!AJ5</f>
        <v>0</v>
      </c>
      <c r="W78" s="213">
        <f>+'G6'!AK5</f>
        <v>0</v>
      </c>
      <c r="X78" s="213">
        <f>+'G6'!AL5</f>
        <v>0</v>
      </c>
      <c r="Y78" s="213">
        <f>+'G6'!AM5</f>
        <v>0</v>
      </c>
      <c r="Z78" s="213">
        <f>+'G6'!AN5</f>
        <v>0</v>
      </c>
      <c r="AA78" s="213">
        <f>+'G6'!AO5</f>
        <v>0</v>
      </c>
      <c r="AB78" s="213">
        <f>+'G6'!AP5</f>
        <v>0</v>
      </c>
      <c r="AC78" s="214">
        <f t="shared" si="0"/>
        <v>0</v>
      </c>
    </row>
    <row r="79" spans="1:30" x14ac:dyDescent="0.2">
      <c r="A79" s="212" t="str">
        <f t="shared" ref="A79:A81" si="14">+A78</f>
        <v>Team A</v>
      </c>
      <c r="B79" s="212">
        <f>'G6'!A6</f>
        <v>0</v>
      </c>
      <c r="C79" s="213">
        <v>6</v>
      </c>
      <c r="D79" s="213">
        <f>+'G6'!V6</f>
        <v>0</v>
      </c>
      <c r="E79" s="213">
        <f>+'G6'!W6</f>
        <v>0</v>
      </c>
      <c r="F79" s="213">
        <f>+'G6'!X6/20</f>
        <v>0</v>
      </c>
      <c r="G79" s="213">
        <f>+'G6'!Y6/20</f>
        <v>0</v>
      </c>
      <c r="H79" s="213">
        <f>+'G6'!Z6/20</f>
        <v>0</v>
      </c>
      <c r="I79" s="213">
        <f>+'G6'!AA6/20</f>
        <v>0</v>
      </c>
      <c r="J79" s="213">
        <f>+'G6'!AB6/20</f>
        <v>0</v>
      </c>
      <c r="K79" s="213">
        <f>+'G6'!AC6/20</f>
        <v>0</v>
      </c>
      <c r="L79" s="213">
        <f>+'G6'!AD6/20</f>
        <v>0</v>
      </c>
      <c r="M79" s="213">
        <f>'G6'!CF6</f>
        <v>0</v>
      </c>
      <c r="N79" s="213">
        <f>'G6'!CG6</f>
        <v>0</v>
      </c>
      <c r="O79" s="213">
        <f>'G6'!CH6</f>
        <v>0</v>
      </c>
      <c r="P79" s="213">
        <f>'G6'!CI6</f>
        <v>0</v>
      </c>
      <c r="Q79" s="213">
        <f>'G6'!CJ6</f>
        <v>0</v>
      </c>
      <c r="R79" s="213">
        <f>'G6'!CK6</f>
        <v>0</v>
      </c>
      <c r="S79" s="213">
        <f>'G6'!CL6</f>
        <v>0</v>
      </c>
      <c r="T79" s="213">
        <f>+'G6'!AH6</f>
        <v>0</v>
      </c>
      <c r="U79" s="213">
        <f>+'G6'!AI6</f>
        <v>0</v>
      </c>
      <c r="V79" s="214">
        <f>+'G6'!AJ6</f>
        <v>0</v>
      </c>
      <c r="W79" s="213">
        <f>+'G6'!AK6</f>
        <v>0</v>
      </c>
      <c r="X79" s="213">
        <f>+'G6'!AL6</f>
        <v>0</v>
      </c>
      <c r="Y79" s="213">
        <f>+'G6'!AM6</f>
        <v>0</v>
      </c>
      <c r="Z79" s="213">
        <f>+'G6'!AN6</f>
        <v>0</v>
      </c>
      <c r="AA79" s="213">
        <f>+'G6'!AO6</f>
        <v>0</v>
      </c>
      <c r="AB79" s="213">
        <f>+'G6'!AP6</f>
        <v>0</v>
      </c>
      <c r="AC79" s="214">
        <f t="shared" si="0"/>
        <v>0</v>
      </c>
    </row>
    <row r="80" spans="1:30" x14ac:dyDescent="0.2">
      <c r="A80" s="212" t="str">
        <f t="shared" si="14"/>
        <v>Team A</v>
      </c>
      <c r="B80" s="212">
        <f>'G6'!A7</f>
        <v>0</v>
      </c>
      <c r="C80" s="213">
        <v>6</v>
      </c>
      <c r="D80" s="213">
        <f>+'G6'!V7</f>
        <v>0</v>
      </c>
      <c r="E80" s="213">
        <f>+'G6'!W7</f>
        <v>0</v>
      </c>
      <c r="F80" s="213">
        <f>+'G6'!X7/20</f>
        <v>0</v>
      </c>
      <c r="G80" s="213">
        <f>+'G6'!Y7/20</f>
        <v>0</v>
      </c>
      <c r="H80" s="213">
        <f>+'G6'!Z7/20</f>
        <v>0</v>
      </c>
      <c r="I80" s="213">
        <f>+'G6'!AA7/20</f>
        <v>0</v>
      </c>
      <c r="J80" s="213">
        <f>+'G6'!AB7/20</f>
        <v>0</v>
      </c>
      <c r="K80" s="213">
        <f>+'G6'!AC7/20</f>
        <v>0</v>
      </c>
      <c r="L80" s="213">
        <f>+'G6'!AD7/20</f>
        <v>0</v>
      </c>
      <c r="M80" s="213">
        <f>'G6'!CF7</f>
        <v>0</v>
      </c>
      <c r="N80" s="213">
        <f>'G6'!CG7</f>
        <v>0</v>
      </c>
      <c r="O80" s="213">
        <f>'G6'!CH7</f>
        <v>0</v>
      </c>
      <c r="P80" s="213">
        <f>'G6'!CI7</f>
        <v>0</v>
      </c>
      <c r="Q80" s="213">
        <f>'G6'!CJ7</f>
        <v>0</v>
      </c>
      <c r="R80" s="213">
        <f>'G6'!CK7</f>
        <v>0</v>
      </c>
      <c r="S80" s="213">
        <f>'G6'!CL7</f>
        <v>0</v>
      </c>
      <c r="T80" s="213">
        <f>+'G6'!AH7</f>
        <v>0</v>
      </c>
      <c r="U80" s="213">
        <f>+'G6'!AI7</f>
        <v>0</v>
      </c>
      <c r="V80" s="214">
        <f>+'G6'!AJ7</f>
        <v>0</v>
      </c>
      <c r="W80" s="213">
        <f>+'G6'!AK7</f>
        <v>0</v>
      </c>
      <c r="X80" s="213">
        <f>+'G6'!AL7</f>
        <v>0</v>
      </c>
      <c r="Y80" s="213">
        <f>+'G6'!AM7</f>
        <v>0</v>
      </c>
      <c r="Z80" s="213">
        <f>+'G6'!AN7</f>
        <v>0</v>
      </c>
      <c r="AA80" s="213">
        <f>+'G6'!AO7</f>
        <v>0</v>
      </c>
      <c r="AB80" s="213">
        <f>+'G6'!AP7</f>
        <v>0</v>
      </c>
      <c r="AC80" s="214">
        <f t="shared" si="0"/>
        <v>0</v>
      </c>
    </row>
    <row r="81" spans="1:30" x14ac:dyDescent="0.2">
      <c r="A81" s="212" t="str">
        <f t="shared" si="14"/>
        <v>Team A</v>
      </c>
      <c r="B81" s="212">
        <f>'G6'!A8</f>
        <v>0</v>
      </c>
      <c r="C81" s="213">
        <v>6</v>
      </c>
      <c r="D81" s="213">
        <f>+'G6'!V8</f>
        <v>0</v>
      </c>
      <c r="E81" s="213">
        <f>+'G6'!W8</f>
        <v>0</v>
      </c>
      <c r="F81" s="213">
        <f>+'G6'!X8/20</f>
        <v>0</v>
      </c>
      <c r="G81" s="213">
        <f>+'G6'!Y8/20</f>
        <v>0</v>
      </c>
      <c r="H81" s="213">
        <f>+'G6'!Z8/20</f>
        <v>0</v>
      </c>
      <c r="I81" s="213">
        <f>+'G6'!AA8/20</f>
        <v>0</v>
      </c>
      <c r="J81" s="213">
        <f>+'G6'!AB8/20</f>
        <v>0</v>
      </c>
      <c r="K81" s="213">
        <f>+'G6'!AC8/20</f>
        <v>0</v>
      </c>
      <c r="L81" s="213">
        <f>+'G6'!AD8/20</f>
        <v>0</v>
      </c>
      <c r="M81" s="213">
        <f>'G6'!CF8</f>
        <v>0</v>
      </c>
      <c r="N81" s="213">
        <f>'G6'!CG8</f>
        <v>0</v>
      </c>
      <c r="O81" s="213">
        <f>'G6'!CH8</f>
        <v>0</v>
      </c>
      <c r="P81" s="213">
        <f>'G6'!CI8</f>
        <v>0</v>
      </c>
      <c r="Q81" s="213">
        <f>'G6'!CJ8</f>
        <v>0</v>
      </c>
      <c r="R81" s="213">
        <f>'G6'!CK8</f>
        <v>0</v>
      </c>
      <c r="S81" s="213">
        <f>'G6'!CL8</f>
        <v>0</v>
      </c>
      <c r="T81" s="213">
        <f>+'G6'!AH8</f>
        <v>0</v>
      </c>
      <c r="U81" s="213">
        <f>+'G6'!AI8</f>
        <v>0</v>
      </c>
      <c r="V81" s="214">
        <f>+'G6'!AJ8</f>
        <v>0</v>
      </c>
      <c r="W81" s="213">
        <f>+'G6'!AK8</f>
        <v>0</v>
      </c>
      <c r="X81" s="213">
        <f>+'G6'!AL8</f>
        <v>0</v>
      </c>
      <c r="Y81" s="213">
        <f>+'G6'!AM8</f>
        <v>0</v>
      </c>
      <c r="Z81" s="213">
        <f>+'G6'!AN8</f>
        <v>0</v>
      </c>
      <c r="AA81" s="213">
        <f>+'G6'!AO8</f>
        <v>0</v>
      </c>
      <c r="AB81" s="213">
        <f>+'G6'!AP8</f>
        <v>0</v>
      </c>
      <c r="AC81" s="214">
        <f t="shared" si="0"/>
        <v>0</v>
      </c>
    </row>
    <row r="82" spans="1:30" x14ac:dyDescent="0.2">
      <c r="A82" s="212" t="str">
        <f>'G6'!A12</f>
        <v>Team B</v>
      </c>
      <c r="B82" s="212">
        <f>'G6'!A13</f>
        <v>0</v>
      </c>
      <c r="C82" s="213">
        <v>6</v>
      </c>
      <c r="D82" s="213">
        <f>+'G6'!V13</f>
        <v>0</v>
      </c>
      <c r="E82" s="213">
        <f>+'G6'!W13</f>
        <v>0</v>
      </c>
      <c r="F82" s="213">
        <f>+'G6'!X13/20</f>
        <v>0</v>
      </c>
      <c r="G82" s="213">
        <f>+'G6'!Y13/20</f>
        <v>0</v>
      </c>
      <c r="H82" s="213">
        <f>+'G6'!Z13/20</f>
        <v>0</v>
      </c>
      <c r="I82" s="213">
        <f>+'G6'!AA13/20</f>
        <v>0</v>
      </c>
      <c r="J82" s="213">
        <f>+'G6'!AB13/20</f>
        <v>0</v>
      </c>
      <c r="K82" s="213">
        <f>+'G6'!AC13/20</f>
        <v>0</v>
      </c>
      <c r="L82" s="213">
        <f>+'G6'!AD13/20</f>
        <v>0</v>
      </c>
      <c r="M82" s="213">
        <f>'G6'!CF13</f>
        <v>0</v>
      </c>
      <c r="N82" s="213">
        <f>'G6'!CG13</f>
        <v>0</v>
      </c>
      <c r="O82" s="213">
        <f>'G6'!CH13</f>
        <v>0</v>
      </c>
      <c r="P82" s="213">
        <f>'G6'!CI13</f>
        <v>0</v>
      </c>
      <c r="Q82" s="213">
        <f>'G6'!CJ13</f>
        <v>0</v>
      </c>
      <c r="R82" s="213">
        <f>'G6'!CK13</f>
        <v>0</v>
      </c>
      <c r="S82" s="213">
        <f>'G6'!CL13</f>
        <v>0</v>
      </c>
      <c r="T82" s="213">
        <f>+'G6'!AH13</f>
        <v>0</v>
      </c>
      <c r="U82" s="213">
        <f>+'G6'!AI13</f>
        <v>0</v>
      </c>
      <c r="V82" s="214">
        <f>+'G6'!AJ13</f>
        <v>0</v>
      </c>
      <c r="W82" s="213">
        <f>+'G6'!AK13</f>
        <v>0</v>
      </c>
      <c r="X82" s="213">
        <f>+'G6'!AL13</f>
        <v>0</v>
      </c>
      <c r="Y82" s="213">
        <f>+'G6'!AM13</f>
        <v>0</v>
      </c>
      <c r="Z82" s="213">
        <f>+'G6'!AN13</f>
        <v>0</v>
      </c>
      <c r="AA82" s="213">
        <f>+'G6'!AO13</f>
        <v>0</v>
      </c>
      <c r="AB82" s="213">
        <f>+'G6'!AP13</f>
        <v>0</v>
      </c>
      <c r="AC82" s="214">
        <f t="shared" si="0"/>
        <v>0</v>
      </c>
    </row>
    <row r="83" spans="1:30" x14ac:dyDescent="0.2">
      <c r="A83" s="212" t="str">
        <f>+A82</f>
        <v>Team B</v>
      </c>
      <c r="B83" s="212">
        <f>'G6'!A14</f>
        <v>0</v>
      </c>
      <c r="C83" s="213">
        <v>6</v>
      </c>
      <c r="D83" s="213">
        <f>+'G6'!V14</f>
        <v>0</v>
      </c>
      <c r="E83" s="213">
        <f>+'G6'!W14</f>
        <v>0</v>
      </c>
      <c r="F83" s="213">
        <f>+'G6'!X14/20</f>
        <v>0</v>
      </c>
      <c r="G83" s="213">
        <f>+'G6'!Y14/20</f>
        <v>0</v>
      </c>
      <c r="H83" s="213">
        <f>+'G6'!Z14/20</f>
        <v>0</v>
      </c>
      <c r="I83" s="213">
        <f>+'G6'!AA14/20</f>
        <v>0</v>
      </c>
      <c r="J83" s="213">
        <f>+'G6'!AB14/20</f>
        <v>0</v>
      </c>
      <c r="K83" s="213">
        <f>+'G6'!AC14/20</f>
        <v>0</v>
      </c>
      <c r="L83" s="213">
        <f>+'G6'!AD14/20</f>
        <v>0</v>
      </c>
      <c r="M83" s="213">
        <f>'G6'!CF14</f>
        <v>0</v>
      </c>
      <c r="N83" s="213">
        <f>'G6'!CG14</f>
        <v>0</v>
      </c>
      <c r="O83" s="213">
        <f>'G6'!CH14</f>
        <v>0</v>
      </c>
      <c r="P83" s="213">
        <f>'G6'!CI14</f>
        <v>0</v>
      </c>
      <c r="Q83" s="213">
        <f>'G6'!CJ14</f>
        <v>0</v>
      </c>
      <c r="R83" s="213">
        <f>'G6'!CK14</f>
        <v>0</v>
      </c>
      <c r="S83" s="213">
        <f>'G6'!CL14</f>
        <v>0</v>
      </c>
      <c r="T83" s="213">
        <f>+'G6'!AH14</f>
        <v>0</v>
      </c>
      <c r="U83" s="213">
        <f>+'G6'!AI14</f>
        <v>0</v>
      </c>
      <c r="V83" s="214">
        <f>+'G6'!AJ14</f>
        <v>0</v>
      </c>
      <c r="W83" s="213">
        <f>+'G6'!AK14</f>
        <v>0</v>
      </c>
      <c r="X83" s="213">
        <f>+'G6'!AL14</f>
        <v>0</v>
      </c>
      <c r="Y83" s="213">
        <f>+'G6'!AM14</f>
        <v>0</v>
      </c>
      <c r="Z83" s="213">
        <f>+'G6'!AN14</f>
        <v>0</v>
      </c>
      <c r="AA83" s="213">
        <f>+'G6'!AO14</f>
        <v>0</v>
      </c>
      <c r="AB83" s="213">
        <f>+'G6'!AP14</f>
        <v>0</v>
      </c>
      <c r="AC83" s="214">
        <f t="shared" si="0"/>
        <v>0</v>
      </c>
    </row>
    <row r="84" spans="1:30" x14ac:dyDescent="0.2">
      <c r="A84" s="212" t="str">
        <f t="shared" ref="A84:A86" si="15">+A83</f>
        <v>Team B</v>
      </c>
      <c r="B84" s="212">
        <f>'G6'!A15</f>
        <v>0</v>
      </c>
      <c r="C84" s="213">
        <v>6</v>
      </c>
      <c r="D84" s="213">
        <f>+'G6'!V15</f>
        <v>0</v>
      </c>
      <c r="E84" s="213">
        <f>+'G6'!W15</f>
        <v>0</v>
      </c>
      <c r="F84" s="213">
        <f>+'G6'!X15/20</f>
        <v>0</v>
      </c>
      <c r="G84" s="213">
        <f>+'G6'!Y15/20</f>
        <v>0</v>
      </c>
      <c r="H84" s="213">
        <f>+'G6'!Z15/20</f>
        <v>0</v>
      </c>
      <c r="I84" s="213">
        <f>+'G6'!AA15/20</f>
        <v>0</v>
      </c>
      <c r="J84" s="213">
        <f>+'G6'!AB15/20</f>
        <v>0</v>
      </c>
      <c r="K84" s="213">
        <f>+'G6'!AC15/20</f>
        <v>0</v>
      </c>
      <c r="L84" s="213">
        <f>+'G6'!AD15/20</f>
        <v>0</v>
      </c>
      <c r="M84" s="213">
        <f>'G6'!CF15</f>
        <v>0</v>
      </c>
      <c r="N84" s="213">
        <f>'G6'!CG15</f>
        <v>0</v>
      </c>
      <c r="O84" s="213">
        <f>'G6'!CH15</f>
        <v>0</v>
      </c>
      <c r="P84" s="213">
        <f>'G6'!CI15</f>
        <v>0</v>
      </c>
      <c r="Q84" s="213">
        <f>'G6'!CJ15</f>
        <v>0</v>
      </c>
      <c r="R84" s="213">
        <f>'G6'!CK15</f>
        <v>0</v>
      </c>
      <c r="S84" s="213">
        <f>'G6'!CL15</f>
        <v>0</v>
      </c>
      <c r="T84" s="213">
        <f>+'G6'!AH15</f>
        <v>0</v>
      </c>
      <c r="U84" s="213">
        <f>+'G6'!AI15</f>
        <v>0</v>
      </c>
      <c r="V84" s="214">
        <f>+'G6'!AJ15</f>
        <v>0</v>
      </c>
      <c r="W84" s="213">
        <f>+'G6'!AK15</f>
        <v>0</v>
      </c>
      <c r="X84" s="213">
        <f>+'G6'!AL15</f>
        <v>0</v>
      </c>
      <c r="Y84" s="213">
        <f>+'G6'!AM15</f>
        <v>0</v>
      </c>
      <c r="Z84" s="213">
        <f>+'G6'!AN15</f>
        <v>0</v>
      </c>
      <c r="AA84" s="213">
        <f>+'G6'!AO15</f>
        <v>0</v>
      </c>
      <c r="AB84" s="213">
        <f>+'G6'!AP15</f>
        <v>0</v>
      </c>
      <c r="AC84" s="214">
        <f t="shared" si="0"/>
        <v>0</v>
      </c>
    </row>
    <row r="85" spans="1:30" x14ac:dyDescent="0.2">
      <c r="A85" s="212" t="str">
        <f t="shared" si="15"/>
        <v>Team B</v>
      </c>
      <c r="B85" s="212">
        <f>'G6'!A16</f>
        <v>0</v>
      </c>
      <c r="C85" s="213">
        <v>6</v>
      </c>
      <c r="D85" s="213">
        <f>+'G6'!V16</f>
        <v>0</v>
      </c>
      <c r="E85" s="213">
        <f>+'G6'!W16</f>
        <v>0</v>
      </c>
      <c r="F85" s="213">
        <f>+'G6'!X16/20</f>
        <v>0</v>
      </c>
      <c r="G85" s="213">
        <f>+'G6'!Y16/20</f>
        <v>0</v>
      </c>
      <c r="H85" s="213">
        <f>+'G6'!Z16/20</f>
        <v>0</v>
      </c>
      <c r="I85" s="213">
        <f>+'G6'!AA16/20</f>
        <v>0</v>
      </c>
      <c r="J85" s="213">
        <f>+'G6'!AB16/20</f>
        <v>0</v>
      </c>
      <c r="K85" s="213">
        <f>+'G6'!AC16/20</f>
        <v>0</v>
      </c>
      <c r="L85" s="213">
        <f>+'G6'!AD16/20</f>
        <v>0</v>
      </c>
      <c r="M85" s="213">
        <f>'G6'!CF16</f>
        <v>0</v>
      </c>
      <c r="N85" s="213">
        <f>'G6'!CG16</f>
        <v>0</v>
      </c>
      <c r="O85" s="213">
        <f>'G6'!CH16</f>
        <v>0</v>
      </c>
      <c r="P85" s="213">
        <f>'G6'!CI16</f>
        <v>0</v>
      </c>
      <c r="Q85" s="213">
        <f>'G6'!CJ16</f>
        <v>0</v>
      </c>
      <c r="R85" s="213">
        <f>'G6'!CK16</f>
        <v>0</v>
      </c>
      <c r="S85" s="213">
        <f>'G6'!CL16</f>
        <v>0</v>
      </c>
      <c r="T85" s="213">
        <f>+'G6'!AH16</f>
        <v>0</v>
      </c>
      <c r="U85" s="213">
        <f>+'G6'!AI16</f>
        <v>0</v>
      </c>
      <c r="V85" s="214">
        <f>+'G6'!AJ16</f>
        <v>0</v>
      </c>
      <c r="W85" s="213">
        <f>+'G6'!AK16</f>
        <v>0</v>
      </c>
      <c r="X85" s="213">
        <f>+'G6'!AL16</f>
        <v>0</v>
      </c>
      <c r="Y85" s="213">
        <f>+'G6'!AM16</f>
        <v>0</v>
      </c>
      <c r="Z85" s="213">
        <f>+'G6'!AN16</f>
        <v>0</v>
      </c>
      <c r="AA85" s="213">
        <f>+'G6'!AO16</f>
        <v>0</v>
      </c>
      <c r="AB85" s="213">
        <f>+'G6'!AP16</f>
        <v>0</v>
      </c>
      <c r="AC85" s="214">
        <f t="shared" si="0"/>
        <v>0</v>
      </c>
    </row>
    <row r="86" spans="1:30" x14ac:dyDescent="0.2">
      <c r="A86" s="212" t="str">
        <f t="shared" si="15"/>
        <v>Team B</v>
      </c>
      <c r="B86" s="212">
        <f>'G6'!A17</f>
        <v>0</v>
      </c>
      <c r="C86" s="213">
        <v>6</v>
      </c>
      <c r="D86" s="213">
        <f>+'G6'!V17</f>
        <v>0</v>
      </c>
      <c r="E86" s="213">
        <f>+'G6'!W17</f>
        <v>0</v>
      </c>
      <c r="F86" s="213">
        <f>+'G6'!X17/20</f>
        <v>0</v>
      </c>
      <c r="G86" s="213">
        <f>+'G6'!Y17/20</f>
        <v>0</v>
      </c>
      <c r="H86" s="213">
        <f>+'G6'!Z17/20</f>
        <v>0</v>
      </c>
      <c r="I86" s="213">
        <f>+'G6'!AA17/20</f>
        <v>0</v>
      </c>
      <c r="J86" s="213">
        <f>+'G6'!AB17/20</f>
        <v>0</v>
      </c>
      <c r="K86" s="213">
        <f>+'G6'!AC17/20</f>
        <v>0</v>
      </c>
      <c r="L86" s="213">
        <f>+'G6'!AD17/20</f>
        <v>0</v>
      </c>
      <c r="M86" s="213">
        <f>'G6'!CF17</f>
        <v>0</v>
      </c>
      <c r="N86" s="213">
        <f>'G6'!CG17</f>
        <v>0</v>
      </c>
      <c r="O86" s="213">
        <f>'G6'!CH17</f>
        <v>0</v>
      </c>
      <c r="P86" s="213">
        <f>'G6'!CI17</f>
        <v>0</v>
      </c>
      <c r="Q86" s="213">
        <f>'G6'!CJ17</f>
        <v>0</v>
      </c>
      <c r="R86" s="213">
        <f>'G6'!CK17</f>
        <v>0</v>
      </c>
      <c r="S86" s="213">
        <f>'G6'!CL17</f>
        <v>0</v>
      </c>
      <c r="T86" s="213">
        <f>+'G6'!AH17</f>
        <v>0</v>
      </c>
      <c r="U86" s="213">
        <f>+'G6'!AI17</f>
        <v>0</v>
      </c>
      <c r="V86" s="214">
        <f>+'G6'!AJ17</f>
        <v>0</v>
      </c>
      <c r="W86" s="213">
        <f>+'G6'!AK17</f>
        <v>0</v>
      </c>
      <c r="X86" s="213">
        <f>+'G6'!AL17</f>
        <v>0</v>
      </c>
      <c r="Y86" s="213">
        <f>+'G6'!AM17</f>
        <v>0</v>
      </c>
      <c r="Z86" s="213">
        <f>+'G6'!AN17</f>
        <v>0</v>
      </c>
      <c r="AA86" s="213">
        <f>+'G6'!AO17</f>
        <v>0</v>
      </c>
      <c r="AB86" s="213">
        <f>+'G6'!AP17</f>
        <v>0</v>
      </c>
      <c r="AC86" s="214">
        <f t="shared" si="0"/>
        <v>0</v>
      </c>
    </row>
    <row r="87" spans="1:30" s="60" customFormat="1" x14ac:dyDescent="0.2">
      <c r="A87" s="212" t="str">
        <f>'G6'!A21</f>
        <v>Team C</v>
      </c>
      <c r="B87" s="212">
        <f>'G6'!A22</f>
        <v>0</v>
      </c>
      <c r="C87" s="213">
        <v>6</v>
      </c>
      <c r="D87" s="213">
        <f>+'G6'!V22</f>
        <v>0</v>
      </c>
      <c r="E87" s="213">
        <f>+'G6'!W22</f>
        <v>0</v>
      </c>
      <c r="F87" s="213">
        <f>+'G6'!X22/20</f>
        <v>0</v>
      </c>
      <c r="G87" s="213">
        <f>+'G6'!Y22/20</f>
        <v>0</v>
      </c>
      <c r="H87" s="213">
        <f>+'G6'!Z22/20</f>
        <v>0</v>
      </c>
      <c r="I87" s="213">
        <f>+'G6'!AA22/20</f>
        <v>0</v>
      </c>
      <c r="J87" s="213">
        <f>+'G6'!AB22/20</f>
        <v>0</v>
      </c>
      <c r="K87" s="213">
        <f>+'G6'!AC22/20</f>
        <v>0</v>
      </c>
      <c r="L87" s="213">
        <f>+'G6'!AD22/20</f>
        <v>0</v>
      </c>
      <c r="M87" s="213">
        <f>'G6'!CF22</f>
        <v>0</v>
      </c>
      <c r="N87" s="213">
        <f>'G6'!CG22</f>
        <v>0</v>
      </c>
      <c r="O87" s="213">
        <f>'G6'!CH22</f>
        <v>0</v>
      </c>
      <c r="P87" s="213">
        <f>'G6'!CI22</f>
        <v>0</v>
      </c>
      <c r="Q87" s="213">
        <f>'G6'!CJ22</f>
        <v>0</v>
      </c>
      <c r="R87" s="213">
        <f>'G6'!CK22</f>
        <v>0</v>
      </c>
      <c r="S87" s="213">
        <f>'G6'!CL22</f>
        <v>0</v>
      </c>
      <c r="T87" s="213">
        <f>+'G6'!AH22</f>
        <v>0</v>
      </c>
      <c r="U87" s="213">
        <f>+'G6'!AI22</f>
        <v>0</v>
      </c>
      <c r="V87" s="214">
        <f>+'G6'!AJ22</f>
        <v>0</v>
      </c>
      <c r="W87" s="213">
        <f>+'G6'!AK22</f>
        <v>0</v>
      </c>
      <c r="X87" s="213">
        <f>+'G6'!AL22</f>
        <v>0</v>
      </c>
      <c r="Y87" s="213">
        <f>+'G6'!AM22</f>
        <v>0</v>
      </c>
      <c r="Z87" s="213">
        <f>+'G6'!AN22</f>
        <v>0</v>
      </c>
      <c r="AA87" s="213">
        <f>+'G6'!AO22</f>
        <v>0</v>
      </c>
      <c r="AB87" s="213">
        <f>+'G6'!AP22</f>
        <v>0</v>
      </c>
      <c r="AC87" s="214">
        <f t="shared" si="0"/>
        <v>0</v>
      </c>
      <c r="AD87" s="245"/>
    </row>
    <row r="88" spans="1:30" s="60" customFormat="1" x14ac:dyDescent="0.2">
      <c r="A88" s="212" t="str">
        <f>+A87</f>
        <v>Team C</v>
      </c>
      <c r="B88" s="212">
        <f>'G6'!A23</f>
        <v>0</v>
      </c>
      <c r="C88" s="213">
        <v>6</v>
      </c>
      <c r="D88" s="213">
        <f>+'G6'!V23</f>
        <v>0</v>
      </c>
      <c r="E88" s="213">
        <f>+'G6'!W23</f>
        <v>0</v>
      </c>
      <c r="F88" s="213">
        <f>+'G6'!X23/20</f>
        <v>0</v>
      </c>
      <c r="G88" s="213">
        <f>+'G6'!Y23/20</f>
        <v>0</v>
      </c>
      <c r="H88" s="213">
        <f>+'G6'!Z23/20</f>
        <v>0</v>
      </c>
      <c r="I88" s="213">
        <f>+'G6'!AA23/20</f>
        <v>0</v>
      </c>
      <c r="J88" s="213">
        <f>+'G6'!AB23/20</f>
        <v>0</v>
      </c>
      <c r="K88" s="213">
        <f>+'G6'!AC23/20</f>
        <v>0</v>
      </c>
      <c r="L88" s="213">
        <f>+'G6'!AD23/20</f>
        <v>0</v>
      </c>
      <c r="M88" s="213">
        <f>'G6'!CF23</f>
        <v>0</v>
      </c>
      <c r="N88" s="213">
        <f>'G6'!CG23</f>
        <v>0</v>
      </c>
      <c r="O88" s="213">
        <f>'G6'!CH23</f>
        <v>0</v>
      </c>
      <c r="P88" s="213">
        <f>'G6'!CI23</f>
        <v>0</v>
      </c>
      <c r="Q88" s="213">
        <f>'G6'!CJ23</f>
        <v>0</v>
      </c>
      <c r="R88" s="213">
        <f>'G6'!CK23</f>
        <v>0</v>
      </c>
      <c r="S88" s="213">
        <f>'G6'!CL23</f>
        <v>0</v>
      </c>
      <c r="T88" s="213">
        <f>+'G6'!AH23</f>
        <v>0</v>
      </c>
      <c r="U88" s="213">
        <f>+'G6'!AI23</f>
        <v>0</v>
      </c>
      <c r="V88" s="214">
        <f>+'G6'!AJ23</f>
        <v>0</v>
      </c>
      <c r="W88" s="213">
        <f>+'G6'!AK23</f>
        <v>0</v>
      </c>
      <c r="X88" s="213">
        <f>+'G6'!AL23</f>
        <v>0</v>
      </c>
      <c r="Y88" s="213">
        <f>+'G6'!AM23</f>
        <v>0</v>
      </c>
      <c r="Z88" s="213">
        <f>+'G6'!AN23</f>
        <v>0</v>
      </c>
      <c r="AA88" s="213">
        <f>+'G6'!AO23</f>
        <v>0</v>
      </c>
      <c r="AB88" s="213">
        <f>+'G6'!AP23</f>
        <v>0</v>
      </c>
      <c r="AC88" s="214">
        <f t="shared" si="0"/>
        <v>0</v>
      </c>
      <c r="AD88" s="245"/>
    </row>
    <row r="89" spans="1:30" s="60" customFormat="1" x14ac:dyDescent="0.2">
      <c r="A89" s="212" t="str">
        <f t="shared" ref="A89:A91" si="16">+A88</f>
        <v>Team C</v>
      </c>
      <c r="B89" s="212">
        <f>'G6'!A24</f>
        <v>0</v>
      </c>
      <c r="C89" s="213">
        <v>6</v>
      </c>
      <c r="D89" s="213">
        <f>+'G6'!V24</f>
        <v>0</v>
      </c>
      <c r="E89" s="213">
        <f>+'G6'!W24</f>
        <v>0</v>
      </c>
      <c r="F89" s="213">
        <f>+'G6'!X24/20</f>
        <v>0</v>
      </c>
      <c r="G89" s="213">
        <f>+'G6'!Y24/20</f>
        <v>0</v>
      </c>
      <c r="H89" s="213">
        <f>+'G6'!Z24/20</f>
        <v>0</v>
      </c>
      <c r="I89" s="213">
        <f>+'G6'!AA24/20</f>
        <v>0</v>
      </c>
      <c r="J89" s="213">
        <f>+'G6'!AB24/20</f>
        <v>0</v>
      </c>
      <c r="K89" s="213">
        <f>+'G6'!AC24/20</f>
        <v>0</v>
      </c>
      <c r="L89" s="213">
        <f>+'G6'!AD24/20</f>
        <v>0</v>
      </c>
      <c r="M89" s="213">
        <f>'G6'!CF24</f>
        <v>0</v>
      </c>
      <c r="N89" s="213">
        <f>'G6'!CG24</f>
        <v>0</v>
      </c>
      <c r="O89" s="213">
        <f>'G6'!CH24</f>
        <v>0</v>
      </c>
      <c r="P89" s="213">
        <f>'G6'!CI24</f>
        <v>0</v>
      </c>
      <c r="Q89" s="213">
        <f>'G6'!CJ24</f>
        <v>0</v>
      </c>
      <c r="R89" s="213">
        <f>'G6'!CK24</f>
        <v>0</v>
      </c>
      <c r="S89" s="213">
        <f>'G6'!CL24</f>
        <v>0</v>
      </c>
      <c r="T89" s="213">
        <f>+'G6'!AH24</f>
        <v>0</v>
      </c>
      <c r="U89" s="213">
        <f>+'G6'!AI24</f>
        <v>0</v>
      </c>
      <c r="V89" s="214">
        <f>+'G6'!AJ24</f>
        <v>0</v>
      </c>
      <c r="W89" s="213">
        <f>+'G6'!AK24</f>
        <v>0</v>
      </c>
      <c r="X89" s="213">
        <f>+'G6'!AL24</f>
        <v>0</v>
      </c>
      <c r="Y89" s="213">
        <f>+'G6'!AM24</f>
        <v>0</v>
      </c>
      <c r="Z89" s="213">
        <f>+'G6'!AN24</f>
        <v>0</v>
      </c>
      <c r="AA89" s="213">
        <f>+'G6'!AO24</f>
        <v>0</v>
      </c>
      <c r="AB89" s="213">
        <f>+'G6'!AP24</f>
        <v>0</v>
      </c>
      <c r="AC89" s="214">
        <f t="shared" si="0"/>
        <v>0</v>
      </c>
      <c r="AD89" s="245"/>
    </row>
    <row r="90" spans="1:30" s="60" customFormat="1" x14ac:dyDescent="0.2">
      <c r="A90" s="212" t="str">
        <f t="shared" si="16"/>
        <v>Team C</v>
      </c>
      <c r="B90" s="212">
        <f>'G6'!A25</f>
        <v>0</v>
      </c>
      <c r="C90" s="213">
        <v>6</v>
      </c>
      <c r="D90" s="213">
        <f>+'G6'!V25</f>
        <v>0</v>
      </c>
      <c r="E90" s="213">
        <f>+'G6'!W25</f>
        <v>0</v>
      </c>
      <c r="F90" s="213">
        <f>+'G6'!X25/20</f>
        <v>0</v>
      </c>
      <c r="G90" s="213">
        <f>+'G6'!Y25/20</f>
        <v>0</v>
      </c>
      <c r="H90" s="213">
        <f>+'G6'!Z25/20</f>
        <v>0</v>
      </c>
      <c r="I90" s="213">
        <f>+'G6'!AA25/20</f>
        <v>0</v>
      </c>
      <c r="J90" s="213">
        <f>+'G6'!AB25/20</f>
        <v>0</v>
      </c>
      <c r="K90" s="213">
        <f>+'G6'!AC25/20</f>
        <v>0</v>
      </c>
      <c r="L90" s="213">
        <f>+'G6'!AD25/20</f>
        <v>0</v>
      </c>
      <c r="M90" s="213">
        <f>'G6'!CF25</f>
        <v>0</v>
      </c>
      <c r="N90" s="213">
        <f>'G6'!CG25</f>
        <v>0</v>
      </c>
      <c r="O90" s="213">
        <f>'G6'!CH25</f>
        <v>0</v>
      </c>
      <c r="P90" s="213">
        <f>'G6'!CI25</f>
        <v>0</v>
      </c>
      <c r="Q90" s="213">
        <f>'G6'!CJ25</f>
        <v>0</v>
      </c>
      <c r="R90" s="213">
        <f>'G6'!CK25</f>
        <v>0</v>
      </c>
      <c r="S90" s="213">
        <f>'G6'!CL25</f>
        <v>0</v>
      </c>
      <c r="T90" s="213">
        <f>+'G6'!AH25</f>
        <v>0</v>
      </c>
      <c r="U90" s="213">
        <f>+'G6'!AI25</f>
        <v>0</v>
      </c>
      <c r="V90" s="214">
        <f>+'G6'!AJ25</f>
        <v>0</v>
      </c>
      <c r="W90" s="213">
        <f>+'G6'!AK25</f>
        <v>0</v>
      </c>
      <c r="X90" s="213">
        <f>+'G6'!AL25</f>
        <v>0</v>
      </c>
      <c r="Y90" s="213">
        <f>+'G6'!AM25</f>
        <v>0</v>
      </c>
      <c r="Z90" s="213">
        <f>+'G6'!AN25</f>
        <v>0</v>
      </c>
      <c r="AA90" s="213">
        <f>+'G6'!AO25</f>
        <v>0</v>
      </c>
      <c r="AB90" s="213">
        <f>+'G6'!AP25</f>
        <v>0</v>
      </c>
      <c r="AC90" s="214">
        <f t="shared" si="0"/>
        <v>0</v>
      </c>
      <c r="AD90" s="245"/>
    </row>
    <row r="91" spans="1:30" s="60" customFormat="1" x14ac:dyDescent="0.2">
      <c r="A91" s="209" t="str">
        <f t="shared" si="16"/>
        <v>Team C</v>
      </c>
      <c r="B91" s="209">
        <f>'G6'!A26</f>
        <v>0</v>
      </c>
      <c r="C91" s="210">
        <v>6</v>
      </c>
      <c r="D91" s="210">
        <f>+'G6'!V26</f>
        <v>0</v>
      </c>
      <c r="E91" s="210">
        <f>+'G6'!W26</f>
        <v>0</v>
      </c>
      <c r="F91" s="210">
        <f>+'G6'!X26/20</f>
        <v>0</v>
      </c>
      <c r="G91" s="210">
        <f>+'G6'!Y26/20</f>
        <v>0</v>
      </c>
      <c r="H91" s="210">
        <f>+'G6'!Z26/20</f>
        <v>0</v>
      </c>
      <c r="I91" s="210">
        <f>+'G6'!AA26/20</f>
        <v>0</v>
      </c>
      <c r="J91" s="210">
        <f>+'G6'!AB26/20</f>
        <v>0</v>
      </c>
      <c r="K91" s="210">
        <f>+'G6'!AC26/20</f>
        <v>0</v>
      </c>
      <c r="L91" s="210">
        <f>+'G6'!AD26/20</f>
        <v>0</v>
      </c>
      <c r="M91" s="210">
        <f>'G6'!CF26</f>
        <v>0</v>
      </c>
      <c r="N91" s="210">
        <f>'G6'!CG26</f>
        <v>0</v>
      </c>
      <c r="O91" s="210">
        <f>'G6'!CH26</f>
        <v>0</v>
      </c>
      <c r="P91" s="210">
        <f>'G6'!CI26</f>
        <v>0</v>
      </c>
      <c r="Q91" s="210">
        <f>'G6'!CJ26</f>
        <v>0</v>
      </c>
      <c r="R91" s="210">
        <f>'G6'!CK26</f>
        <v>0</v>
      </c>
      <c r="S91" s="210">
        <f>'G6'!CL26</f>
        <v>0</v>
      </c>
      <c r="T91" s="210">
        <f>+'G6'!AH26</f>
        <v>0</v>
      </c>
      <c r="U91" s="210">
        <f>+'G6'!AI26</f>
        <v>0</v>
      </c>
      <c r="V91" s="211">
        <f>+'G6'!AJ26</f>
        <v>0</v>
      </c>
      <c r="W91" s="210">
        <f>+'G6'!AK26</f>
        <v>0</v>
      </c>
      <c r="X91" s="210">
        <f>+'G6'!AL26</f>
        <v>0</v>
      </c>
      <c r="Y91" s="210">
        <f>+'G6'!AM26</f>
        <v>0</v>
      </c>
      <c r="Z91" s="210">
        <f>+'G6'!AN26</f>
        <v>0</v>
      </c>
      <c r="AA91" s="210">
        <f>+'G6'!AO26</f>
        <v>0</v>
      </c>
      <c r="AB91" s="210">
        <f>+'G6'!AP26</f>
        <v>0</v>
      </c>
      <c r="AC91" s="211">
        <f t="shared" si="0"/>
        <v>0</v>
      </c>
      <c r="AD91" s="245"/>
    </row>
    <row r="92" spans="1:30" x14ac:dyDescent="0.2">
      <c r="A92" s="212" t="str">
        <f>'G7'!A3</f>
        <v>Team A</v>
      </c>
      <c r="B92" s="212">
        <f>'G7'!A4</f>
        <v>0</v>
      </c>
      <c r="C92" s="213">
        <v>7</v>
      </c>
      <c r="D92" s="213">
        <f>+'G7'!V4</f>
        <v>0</v>
      </c>
      <c r="E92" s="213">
        <f>+'G7'!W4</f>
        <v>0</v>
      </c>
      <c r="F92" s="213">
        <f>+'G7'!X4/20</f>
        <v>0</v>
      </c>
      <c r="G92" s="213">
        <f>+'G7'!Y4/20</f>
        <v>0</v>
      </c>
      <c r="H92" s="213">
        <f>+'G7'!Z4/20</f>
        <v>0</v>
      </c>
      <c r="I92" s="213">
        <f>+'G7'!AA4/20</f>
        <v>0</v>
      </c>
      <c r="J92" s="213">
        <f>+'G7'!AB4/20</f>
        <v>0</v>
      </c>
      <c r="K92" s="213">
        <f>+'G7'!AC4/20</f>
        <v>0</v>
      </c>
      <c r="L92" s="213">
        <f>+'G7'!AD4/20</f>
        <v>0</v>
      </c>
      <c r="M92" s="213">
        <f>'G7'!CF4</f>
        <v>0</v>
      </c>
      <c r="N92" s="213">
        <f>'G7'!CG4</f>
        <v>0</v>
      </c>
      <c r="O92" s="213">
        <f>'G7'!CH4</f>
        <v>0</v>
      </c>
      <c r="P92" s="213">
        <f>'G7'!CI4</f>
        <v>0</v>
      </c>
      <c r="Q92" s="213">
        <f>'G7'!CJ4</f>
        <v>0</v>
      </c>
      <c r="R92" s="213">
        <f>'G7'!CK4</f>
        <v>0</v>
      </c>
      <c r="S92" s="213">
        <f>'G7'!CL4</f>
        <v>0</v>
      </c>
      <c r="T92" s="213">
        <f>+'G7'!AH4</f>
        <v>0</v>
      </c>
      <c r="U92" s="213">
        <f>+'G7'!AI4</f>
        <v>0</v>
      </c>
      <c r="V92" s="214">
        <f>+'G7'!AJ4</f>
        <v>0</v>
      </c>
      <c r="W92" s="213">
        <f>+'G7'!AK4</f>
        <v>0</v>
      </c>
      <c r="X92" s="213">
        <f>+'G7'!AL4</f>
        <v>0</v>
      </c>
      <c r="Y92" s="213">
        <f>+'G7'!AM4</f>
        <v>0</v>
      </c>
      <c r="Z92" s="213">
        <f>+'G7'!AN4</f>
        <v>0</v>
      </c>
      <c r="AA92" s="213">
        <f>+'G7'!AO4</f>
        <v>0</v>
      </c>
      <c r="AB92" s="213">
        <f>+'G7'!AP4</f>
        <v>0</v>
      </c>
      <c r="AC92" s="214">
        <f t="shared" si="0"/>
        <v>0</v>
      </c>
    </row>
    <row r="93" spans="1:30" x14ac:dyDescent="0.2">
      <c r="A93" s="212" t="str">
        <f>+A92</f>
        <v>Team A</v>
      </c>
      <c r="B93" s="212">
        <f>'G7'!A5</f>
        <v>0</v>
      </c>
      <c r="C93" s="213">
        <v>7</v>
      </c>
      <c r="D93" s="213">
        <f>+'G7'!V5</f>
        <v>0</v>
      </c>
      <c r="E93" s="213">
        <f>+'G7'!W5</f>
        <v>0</v>
      </c>
      <c r="F93" s="213">
        <f>+'G7'!X5/20</f>
        <v>0</v>
      </c>
      <c r="G93" s="213">
        <f>+'G7'!Y5/20</f>
        <v>0</v>
      </c>
      <c r="H93" s="213">
        <f>+'G7'!Z5/20</f>
        <v>0</v>
      </c>
      <c r="I93" s="213">
        <f>+'G7'!AA5/20</f>
        <v>0</v>
      </c>
      <c r="J93" s="213">
        <f>+'G7'!AB5/20</f>
        <v>0</v>
      </c>
      <c r="K93" s="213">
        <f>+'G7'!AC5/20</f>
        <v>0</v>
      </c>
      <c r="L93" s="213">
        <f>+'G7'!AD5/20</f>
        <v>0</v>
      </c>
      <c r="M93" s="213">
        <f>'G7'!CF5</f>
        <v>0</v>
      </c>
      <c r="N93" s="213">
        <f>'G7'!CG5</f>
        <v>0</v>
      </c>
      <c r="O93" s="213">
        <f>'G7'!CH5</f>
        <v>0</v>
      </c>
      <c r="P93" s="213">
        <f>'G7'!CI5</f>
        <v>0</v>
      </c>
      <c r="Q93" s="213">
        <f>'G7'!CJ5</f>
        <v>0</v>
      </c>
      <c r="R93" s="213">
        <f>'G7'!CK5</f>
        <v>0</v>
      </c>
      <c r="S93" s="213">
        <f>'G7'!CL5</f>
        <v>0</v>
      </c>
      <c r="T93" s="213">
        <f>+'G7'!AH5</f>
        <v>0</v>
      </c>
      <c r="U93" s="213">
        <f>+'G7'!AI5</f>
        <v>0</v>
      </c>
      <c r="V93" s="214">
        <f>+'G7'!AJ5</f>
        <v>0</v>
      </c>
      <c r="W93" s="213">
        <f>+'G7'!AK5</f>
        <v>0</v>
      </c>
      <c r="X93" s="213">
        <f>+'G7'!AL5</f>
        <v>0</v>
      </c>
      <c r="Y93" s="213">
        <f>+'G7'!AM5</f>
        <v>0</v>
      </c>
      <c r="Z93" s="213">
        <f>+'G7'!AN5</f>
        <v>0</v>
      </c>
      <c r="AA93" s="213">
        <f>+'G7'!AO5</f>
        <v>0</v>
      </c>
      <c r="AB93" s="213">
        <f>+'G7'!AP5</f>
        <v>0</v>
      </c>
      <c r="AC93" s="214">
        <f t="shared" si="0"/>
        <v>0</v>
      </c>
    </row>
    <row r="94" spans="1:30" x14ac:dyDescent="0.2">
      <c r="A94" s="212" t="str">
        <f t="shared" ref="A94:A96" si="17">+A93</f>
        <v>Team A</v>
      </c>
      <c r="B94" s="212">
        <f>'G7'!A6</f>
        <v>0</v>
      </c>
      <c r="C94" s="213">
        <v>7</v>
      </c>
      <c r="D94" s="213">
        <f>+'G7'!V6</f>
        <v>0</v>
      </c>
      <c r="E94" s="213">
        <f>+'G7'!W6</f>
        <v>0</v>
      </c>
      <c r="F94" s="213">
        <f>+'G7'!X6/20</f>
        <v>0</v>
      </c>
      <c r="G94" s="213">
        <f>+'G7'!Y6/20</f>
        <v>0</v>
      </c>
      <c r="H94" s="213">
        <f>+'G7'!Z6/20</f>
        <v>0</v>
      </c>
      <c r="I94" s="213">
        <f>+'G7'!AA6/20</f>
        <v>0</v>
      </c>
      <c r="J94" s="213">
        <f>+'G7'!AB6/20</f>
        <v>0</v>
      </c>
      <c r="K94" s="213">
        <f>+'G7'!AC6/20</f>
        <v>0</v>
      </c>
      <c r="L94" s="213">
        <f>+'G7'!AD6/20</f>
        <v>0</v>
      </c>
      <c r="M94" s="213">
        <f>'G7'!CF6</f>
        <v>0</v>
      </c>
      <c r="N94" s="213">
        <f>'G7'!CG6</f>
        <v>0</v>
      </c>
      <c r="O94" s="213">
        <f>'G7'!CH6</f>
        <v>0</v>
      </c>
      <c r="P94" s="213">
        <f>'G7'!CI6</f>
        <v>0</v>
      </c>
      <c r="Q94" s="213">
        <f>'G7'!CJ6</f>
        <v>0</v>
      </c>
      <c r="R94" s="213">
        <f>'G7'!CK6</f>
        <v>0</v>
      </c>
      <c r="S94" s="213">
        <f>'G7'!CL6</f>
        <v>0</v>
      </c>
      <c r="T94" s="213">
        <f>+'G7'!AH6</f>
        <v>0</v>
      </c>
      <c r="U94" s="213">
        <f>+'G7'!AI6</f>
        <v>0</v>
      </c>
      <c r="V94" s="214">
        <f>+'G7'!AJ6</f>
        <v>0</v>
      </c>
      <c r="W94" s="213">
        <f>+'G7'!AK6</f>
        <v>0</v>
      </c>
      <c r="X94" s="213">
        <f>+'G7'!AL6</f>
        <v>0</v>
      </c>
      <c r="Y94" s="213">
        <f>+'G7'!AM6</f>
        <v>0</v>
      </c>
      <c r="Z94" s="213">
        <f>+'G7'!AN6</f>
        <v>0</v>
      </c>
      <c r="AA94" s="213">
        <f>+'G7'!AO6</f>
        <v>0</v>
      </c>
      <c r="AB94" s="213">
        <f>+'G7'!AP6</f>
        <v>0</v>
      </c>
      <c r="AC94" s="214">
        <f t="shared" si="0"/>
        <v>0</v>
      </c>
    </row>
    <row r="95" spans="1:30" x14ac:dyDescent="0.2">
      <c r="A95" s="212" t="str">
        <f t="shared" si="17"/>
        <v>Team A</v>
      </c>
      <c r="B95" s="212">
        <f>'G7'!A7</f>
        <v>0</v>
      </c>
      <c r="C95" s="213">
        <v>7</v>
      </c>
      <c r="D95" s="213">
        <f>+'G7'!V7</f>
        <v>0</v>
      </c>
      <c r="E95" s="213">
        <f>+'G7'!W7</f>
        <v>0</v>
      </c>
      <c r="F95" s="213">
        <f>+'G7'!X7/20</f>
        <v>0</v>
      </c>
      <c r="G95" s="213">
        <f>+'G7'!Y7/20</f>
        <v>0</v>
      </c>
      <c r="H95" s="213">
        <f>+'G7'!Z7/20</f>
        <v>0</v>
      </c>
      <c r="I95" s="213">
        <f>+'G7'!AA7/20</f>
        <v>0</v>
      </c>
      <c r="J95" s="213">
        <f>+'G7'!AB7/20</f>
        <v>0</v>
      </c>
      <c r="K95" s="213">
        <f>+'G7'!AC7/20</f>
        <v>0</v>
      </c>
      <c r="L95" s="213">
        <f>+'G7'!AD7/20</f>
        <v>0</v>
      </c>
      <c r="M95" s="213">
        <f>'G7'!CF7</f>
        <v>0</v>
      </c>
      <c r="N95" s="213">
        <f>'G7'!CG7</f>
        <v>0</v>
      </c>
      <c r="O95" s="213">
        <f>'G7'!CH7</f>
        <v>0</v>
      </c>
      <c r="P95" s="213">
        <f>'G7'!CI7</f>
        <v>0</v>
      </c>
      <c r="Q95" s="213">
        <f>'G7'!CJ7</f>
        <v>0</v>
      </c>
      <c r="R95" s="213">
        <f>'G7'!CK7</f>
        <v>0</v>
      </c>
      <c r="S95" s="213">
        <f>'G7'!CL7</f>
        <v>0</v>
      </c>
      <c r="T95" s="213">
        <f>+'G7'!AH7</f>
        <v>0</v>
      </c>
      <c r="U95" s="213">
        <f>+'G7'!AI7</f>
        <v>0</v>
      </c>
      <c r="V95" s="214">
        <f>+'G7'!AJ7</f>
        <v>0</v>
      </c>
      <c r="W95" s="213">
        <f>+'G7'!AK7</f>
        <v>0</v>
      </c>
      <c r="X95" s="213">
        <f>+'G7'!AL7</f>
        <v>0</v>
      </c>
      <c r="Y95" s="213">
        <f>+'G7'!AM7</f>
        <v>0</v>
      </c>
      <c r="Z95" s="213">
        <f>+'G7'!AN7</f>
        <v>0</v>
      </c>
      <c r="AA95" s="213">
        <f>+'G7'!AO7</f>
        <v>0</v>
      </c>
      <c r="AB95" s="213">
        <f>+'G7'!AP7</f>
        <v>0</v>
      </c>
      <c r="AC95" s="214">
        <f t="shared" si="0"/>
        <v>0</v>
      </c>
    </row>
    <row r="96" spans="1:30" x14ac:dyDescent="0.2">
      <c r="A96" s="212" t="str">
        <f t="shared" si="17"/>
        <v>Team A</v>
      </c>
      <c r="B96" s="212">
        <f>'G7'!A8</f>
        <v>0</v>
      </c>
      <c r="C96" s="213">
        <v>7</v>
      </c>
      <c r="D96" s="213">
        <f>+'G7'!V8</f>
        <v>0</v>
      </c>
      <c r="E96" s="213">
        <f>+'G7'!W8</f>
        <v>0</v>
      </c>
      <c r="F96" s="213">
        <f>+'G7'!X8/20</f>
        <v>0</v>
      </c>
      <c r="G96" s="213">
        <f>+'G7'!Y8/20</f>
        <v>0</v>
      </c>
      <c r="H96" s="213">
        <f>+'G7'!Z8/20</f>
        <v>0</v>
      </c>
      <c r="I96" s="213">
        <f>+'G7'!AA8/20</f>
        <v>0</v>
      </c>
      <c r="J96" s="213">
        <f>+'G7'!AB8/20</f>
        <v>0</v>
      </c>
      <c r="K96" s="213">
        <f>+'G7'!AC8/20</f>
        <v>0</v>
      </c>
      <c r="L96" s="213">
        <f>+'G7'!AD8/20</f>
        <v>0</v>
      </c>
      <c r="M96" s="213">
        <f>'G7'!CF8</f>
        <v>0</v>
      </c>
      <c r="N96" s="213">
        <f>'G7'!CG8</f>
        <v>0</v>
      </c>
      <c r="O96" s="213">
        <f>'G7'!CH8</f>
        <v>0</v>
      </c>
      <c r="P96" s="213">
        <f>'G7'!CI8</f>
        <v>0</v>
      </c>
      <c r="Q96" s="213">
        <f>'G7'!CJ8</f>
        <v>0</v>
      </c>
      <c r="R96" s="213">
        <f>'G7'!CK8</f>
        <v>0</v>
      </c>
      <c r="S96" s="213">
        <f>'G7'!CL8</f>
        <v>0</v>
      </c>
      <c r="T96" s="213">
        <f>+'G7'!AH8</f>
        <v>0</v>
      </c>
      <c r="U96" s="213">
        <f>+'G7'!AI8</f>
        <v>0</v>
      </c>
      <c r="V96" s="214">
        <f>+'G7'!AJ8</f>
        <v>0</v>
      </c>
      <c r="W96" s="213">
        <f>+'G7'!AK8</f>
        <v>0</v>
      </c>
      <c r="X96" s="213">
        <f>+'G7'!AL8</f>
        <v>0</v>
      </c>
      <c r="Y96" s="213">
        <f>+'G7'!AM8</f>
        <v>0</v>
      </c>
      <c r="Z96" s="213">
        <f>+'G7'!AN8</f>
        <v>0</v>
      </c>
      <c r="AA96" s="213">
        <f>+'G7'!AO8</f>
        <v>0</v>
      </c>
      <c r="AB96" s="213">
        <f>+'G7'!AP8</f>
        <v>0</v>
      </c>
      <c r="AC96" s="214">
        <f t="shared" si="0"/>
        <v>0</v>
      </c>
    </row>
    <row r="97" spans="1:30" x14ac:dyDescent="0.2">
      <c r="A97" s="212" t="str">
        <f>'G7'!A12</f>
        <v>Team B</v>
      </c>
      <c r="B97" s="212">
        <f>'G7'!A13</f>
        <v>0</v>
      </c>
      <c r="C97" s="213">
        <v>7</v>
      </c>
      <c r="D97" s="213">
        <f>+'G7'!V13</f>
        <v>0</v>
      </c>
      <c r="E97" s="213">
        <f>+'G7'!W13</f>
        <v>0</v>
      </c>
      <c r="F97" s="213">
        <f>+'G7'!X13/20</f>
        <v>0</v>
      </c>
      <c r="G97" s="213">
        <f>+'G7'!Y13/20</f>
        <v>0</v>
      </c>
      <c r="H97" s="213">
        <f>+'G7'!Z13/20</f>
        <v>0</v>
      </c>
      <c r="I97" s="213">
        <f>+'G7'!AA13/20</f>
        <v>0</v>
      </c>
      <c r="J97" s="213">
        <f>+'G7'!AB13/20</f>
        <v>0</v>
      </c>
      <c r="K97" s="213">
        <f>+'G7'!AC13/20</f>
        <v>0</v>
      </c>
      <c r="L97" s="213">
        <f>+'G7'!AD13/20</f>
        <v>0</v>
      </c>
      <c r="M97" s="213">
        <f>'G7'!CF13</f>
        <v>0</v>
      </c>
      <c r="N97" s="213">
        <f>'G7'!CG13</f>
        <v>0</v>
      </c>
      <c r="O97" s="213">
        <f>'G7'!CH13</f>
        <v>0</v>
      </c>
      <c r="P97" s="213">
        <f>'G7'!CI13</f>
        <v>0</v>
      </c>
      <c r="Q97" s="213">
        <f>'G7'!CJ13</f>
        <v>0</v>
      </c>
      <c r="R97" s="213">
        <f>'G7'!CK13</f>
        <v>0</v>
      </c>
      <c r="S97" s="213">
        <f>'G7'!CL13</f>
        <v>0</v>
      </c>
      <c r="T97" s="213">
        <f>+'G7'!AH13</f>
        <v>0</v>
      </c>
      <c r="U97" s="213">
        <f>+'G7'!AI13</f>
        <v>0</v>
      </c>
      <c r="V97" s="214">
        <f>+'G7'!AJ13</f>
        <v>0</v>
      </c>
      <c r="W97" s="213">
        <f>+'G7'!AK13</f>
        <v>0</v>
      </c>
      <c r="X97" s="213">
        <f>+'G7'!AL13</f>
        <v>0</v>
      </c>
      <c r="Y97" s="213">
        <f>+'G7'!AM13</f>
        <v>0</v>
      </c>
      <c r="Z97" s="213">
        <f>+'G7'!AN13</f>
        <v>0</v>
      </c>
      <c r="AA97" s="213">
        <f>+'G7'!AO13</f>
        <v>0</v>
      </c>
      <c r="AB97" s="213">
        <f>+'G7'!AP13</f>
        <v>0</v>
      </c>
      <c r="AC97" s="214">
        <f t="shared" ref="AC97:AC190" si="18">V97-W97</f>
        <v>0</v>
      </c>
    </row>
    <row r="98" spans="1:30" x14ac:dyDescent="0.2">
      <c r="A98" s="212" t="str">
        <f>+A97</f>
        <v>Team B</v>
      </c>
      <c r="B98" s="212">
        <f>'G7'!A14</f>
        <v>0</v>
      </c>
      <c r="C98" s="213">
        <v>7</v>
      </c>
      <c r="D98" s="213">
        <f>+'G7'!V14</f>
        <v>0</v>
      </c>
      <c r="E98" s="213">
        <f>+'G7'!W14</f>
        <v>0</v>
      </c>
      <c r="F98" s="213">
        <f>+'G7'!X14/20</f>
        <v>0</v>
      </c>
      <c r="G98" s="213">
        <f>+'G7'!Y14/20</f>
        <v>0</v>
      </c>
      <c r="H98" s="213">
        <f>+'G7'!Z14/20</f>
        <v>0</v>
      </c>
      <c r="I98" s="213">
        <f>+'G7'!AA14/20</f>
        <v>0</v>
      </c>
      <c r="J98" s="213">
        <f>+'G7'!AB14/20</f>
        <v>0</v>
      </c>
      <c r="K98" s="213">
        <f>+'G7'!AC14/20</f>
        <v>0</v>
      </c>
      <c r="L98" s="213">
        <f>+'G7'!AD14/20</f>
        <v>0</v>
      </c>
      <c r="M98" s="213">
        <f>'G7'!CF14</f>
        <v>0</v>
      </c>
      <c r="N98" s="213">
        <f>'G7'!CG14</f>
        <v>0</v>
      </c>
      <c r="O98" s="213">
        <f>'G7'!CH14</f>
        <v>0</v>
      </c>
      <c r="P98" s="213">
        <f>'G7'!CI14</f>
        <v>0</v>
      </c>
      <c r="Q98" s="213">
        <f>'G7'!CJ14</f>
        <v>0</v>
      </c>
      <c r="R98" s="213">
        <f>'G7'!CK14</f>
        <v>0</v>
      </c>
      <c r="S98" s="213">
        <f>'G7'!CL14</f>
        <v>0</v>
      </c>
      <c r="T98" s="213">
        <f>+'G7'!AH14</f>
        <v>0</v>
      </c>
      <c r="U98" s="213">
        <f>+'G7'!AI14</f>
        <v>0</v>
      </c>
      <c r="V98" s="214">
        <f>+'G7'!AJ14</f>
        <v>0</v>
      </c>
      <c r="W98" s="213">
        <f>+'G7'!AK14</f>
        <v>0</v>
      </c>
      <c r="X98" s="213">
        <f>+'G7'!AL14</f>
        <v>0</v>
      </c>
      <c r="Y98" s="213">
        <f>+'G7'!AM14</f>
        <v>0</v>
      </c>
      <c r="Z98" s="213">
        <f>+'G7'!AN14</f>
        <v>0</v>
      </c>
      <c r="AA98" s="213">
        <f>+'G7'!AO14</f>
        <v>0</v>
      </c>
      <c r="AB98" s="213">
        <f>+'G7'!AP14</f>
        <v>0</v>
      </c>
      <c r="AC98" s="214">
        <f t="shared" si="18"/>
        <v>0</v>
      </c>
    </row>
    <row r="99" spans="1:30" x14ac:dyDescent="0.2">
      <c r="A99" s="212" t="str">
        <f t="shared" ref="A99:A101" si="19">+A98</f>
        <v>Team B</v>
      </c>
      <c r="B99" s="212">
        <f>'G7'!A15</f>
        <v>0</v>
      </c>
      <c r="C99" s="213">
        <v>7</v>
      </c>
      <c r="D99" s="213">
        <f>+'G7'!V15</f>
        <v>0</v>
      </c>
      <c r="E99" s="213">
        <f>+'G7'!W15</f>
        <v>0</v>
      </c>
      <c r="F99" s="213">
        <f>+'G7'!X15/20</f>
        <v>0</v>
      </c>
      <c r="G99" s="213">
        <f>+'G7'!Y15/20</f>
        <v>0</v>
      </c>
      <c r="H99" s="213">
        <f>+'G7'!Z15/20</f>
        <v>0</v>
      </c>
      <c r="I99" s="213">
        <f>+'G7'!AA15/20</f>
        <v>0</v>
      </c>
      <c r="J99" s="213">
        <f>+'G7'!AB15/20</f>
        <v>0</v>
      </c>
      <c r="K99" s="213">
        <f>+'G7'!AC15/20</f>
        <v>0</v>
      </c>
      <c r="L99" s="213">
        <f>+'G7'!AD15/20</f>
        <v>0</v>
      </c>
      <c r="M99" s="213">
        <f>'G7'!CF15</f>
        <v>0</v>
      </c>
      <c r="N99" s="213">
        <f>'G7'!CG15</f>
        <v>0</v>
      </c>
      <c r="O99" s="213">
        <f>'G7'!CH15</f>
        <v>0</v>
      </c>
      <c r="P99" s="213">
        <f>'G7'!CI15</f>
        <v>0</v>
      </c>
      <c r="Q99" s="213">
        <f>'G7'!CJ15</f>
        <v>0</v>
      </c>
      <c r="R99" s="213">
        <f>'G7'!CK15</f>
        <v>0</v>
      </c>
      <c r="S99" s="213">
        <f>'G7'!CL15</f>
        <v>0</v>
      </c>
      <c r="T99" s="213">
        <f>+'G7'!AH15</f>
        <v>0</v>
      </c>
      <c r="U99" s="213">
        <f>+'G7'!AI15</f>
        <v>0</v>
      </c>
      <c r="V99" s="214">
        <f>+'G7'!AJ15</f>
        <v>0</v>
      </c>
      <c r="W99" s="213">
        <f>+'G7'!AK15</f>
        <v>0</v>
      </c>
      <c r="X99" s="213">
        <f>+'G7'!AL15</f>
        <v>0</v>
      </c>
      <c r="Y99" s="213">
        <f>+'G7'!AM15</f>
        <v>0</v>
      </c>
      <c r="Z99" s="213">
        <f>+'G7'!AN15</f>
        <v>0</v>
      </c>
      <c r="AA99" s="213">
        <f>+'G7'!AO15</f>
        <v>0</v>
      </c>
      <c r="AB99" s="213">
        <f>+'G7'!AP15</f>
        <v>0</v>
      </c>
      <c r="AC99" s="214">
        <f t="shared" si="18"/>
        <v>0</v>
      </c>
    </row>
    <row r="100" spans="1:30" x14ac:dyDescent="0.2">
      <c r="A100" s="212" t="str">
        <f t="shared" si="19"/>
        <v>Team B</v>
      </c>
      <c r="B100" s="212">
        <f>'G7'!A16</f>
        <v>0</v>
      </c>
      <c r="C100" s="213">
        <v>7</v>
      </c>
      <c r="D100" s="213">
        <f>+'G7'!V16</f>
        <v>0</v>
      </c>
      <c r="E100" s="213">
        <f>+'G7'!W16</f>
        <v>0</v>
      </c>
      <c r="F100" s="213">
        <f>+'G7'!X16/20</f>
        <v>0</v>
      </c>
      <c r="G100" s="213">
        <f>+'G7'!Y16/20</f>
        <v>0</v>
      </c>
      <c r="H100" s="213">
        <f>+'G7'!Z16/20</f>
        <v>0</v>
      </c>
      <c r="I100" s="213">
        <f>+'G7'!AA16/20</f>
        <v>0</v>
      </c>
      <c r="J100" s="213">
        <f>+'G7'!AB16/20</f>
        <v>0</v>
      </c>
      <c r="K100" s="213">
        <f>+'G7'!AC16/20</f>
        <v>0</v>
      </c>
      <c r="L100" s="213">
        <f>+'G7'!AD16/20</f>
        <v>0</v>
      </c>
      <c r="M100" s="213">
        <f>'G7'!CF16</f>
        <v>0</v>
      </c>
      <c r="N100" s="213">
        <f>'G7'!CG16</f>
        <v>0</v>
      </c>
      <c r="O100" s="213">
        <f>'G7'!CH16</f>
        <v>0</v>
      </c>
      <c r="P100" s="213">
        <f>'G7'!CI16</f>
        <v>0</v>
      </c>
      <c r="Q100" s="213">
        <f>'G7'!CJ16</f>
        <v>0</v>
      </c>
      <c r="R100" s="213">
        <f>'G7'!CK16</f>
        <v>0</v>
      </c>
      <c r="S100" s="213">
        <f>'G7'!CL16</f>
        <v>0</v>
      </c>
      <c r="T100" s="213">
        <f>+'G7'!AH16</f>
        <v>0</v>
      </c>
      <c r="U100" s="213">
        <f>+'G7'!AI16</f>
        <v>0</v>
      </c>
      <c r="V100" s="214">
        <f>+'G7'!AJ16</f>
        <v>0</v>
      </c>
      <c r="W100" s="213">
        <f>+'G7'!AK16</f>
        <v>0</v>
      </c>
      <c r="X100" s="213">
        <f>+'G7'!AL16</f>
        <v>0</v>
      </c>
      <c r="Y100" s="213">
        <f>+'G7'!AM16</f>
        <v>0</v>
      </c>
      <c r="Z100" s="213">
        <f>+'G7'!AN16</f>
        <v>0</v>
      </c>
      <c r="AA100" s="213">
        <f>+'G7'!AO16</f>
        <v>0</v>
      </c>
      <c r="AB100" s="213">
        <f>+'G7'!AP16</f>
        <v>0</v>
      </c>
      <c r="AC100" s="214">
        <f t="shared" si="18"/>
        <v>0</v>
      </c>
    </row>
    <row r="101" spans="1:30" x14ac:dyDescent="0.2">
      <c r="A101" s="212" t="str">
        <f t="shared" si="19"/>
        <v>Team B</v>
      </c>
      <c r="B101" s="212">
        <f>'G7'!A17</f>
        <v>0</v>
      </c>
      <c r="C101" s="213">
        <v>7</v>
      </c>
      <c r="D101" s="213">
        <f>+'G7'!V17</f>
        <v>0</v>
      </c>
      <c r="E101" s="213">
        <f>+'G7'!W17</f>
        <v>0</v>
      </c>
      <c r="F101" s="213">
        <f>+'G7'!X17/20</f>
        <v>0</v>
      </c>
      <c r="G101" s="213">
        <f>+'G7'!Y17/20</f>
        <v>0</v>
      </c>
      <c r="H101" s="213">
        <f>+'G7'!Z17/20</f>
        <v>0</v>
      </c>
      <c r="I101" s="213">
        <f>+'G7'!AA17/20</f>
        <v>0</v>
      </c>
      <c r="J101" s="213">
        <f>+'G7'!AB17/20</f>
        <v>0</v>
      </c>
      <c r="K101" s="213">
        <f>+'G7'!AC17/20</f>
        <v>0</v>
      </c>
      <c r="L101" s="213">
        <f>+'G7'!AD17/20</f>
        <v>0</v>
      </c>
      <c r="M101" s="213">
        <f>'G7'!CF17</f>
        <v>0</v>
      </c>
      <c r="N101" s="213">
        <f>'G7'!CG17</f>
        <v>0</v>
      </c>
      <c r="O101" s="213">
        <f>'G7'!CH17</f>
        <v>0</v>
      </c>
      <c r="P101" s="213">
        <f>'G7'!CI17</f>
        <v>0</v>
      </c>
      <c r="Q101" s="213">
        <f>'G7'!CJ17</f>
        <v>0</v>
      </c>
      <c r="R101" s="213">
        <f>'G7'!CK17</f>
        <v>0</v>
      </c>
      <c r="S101" s="213">
        <f>'G7'!CL17</f>
        <v>0</v>
      </c>
      <c r="T101" s="213">
        <f>+'G7'!AH17</f>
        <v>0</v>
      </c>
      <c r="U101" s="213">
        <f>+'G7'!AI17</f>
        <v>0</v>
      </c>
      <c r="V101" s="214">
        <f>+'G7'!AJ17</f>
        <v>0</v>
      </c>
      <c r="W101" s="213">
        <f>+'G7'!AK17</f>
        <v>0</v>
      </c>
      <c r="X101" s="213">
        <f>+'G7'!AL17</f>
        <v>0</v>
      </c>
      <c r="Y101" s="213">
        <f>+'G7'!AM17</f>
        <v>0</v>
      </c>
      <c r="Z101" s="213">
        <f>+'G7'!AN17</f>
        <v>0</v>
      </c>
      <c r="AA101" s="213">
        <f>+'G7'!AO17</f>
        <v>0</v>
      </c>
      <c r="AB101" s="213">
        <f>+'G7'!AP17</f>
        <v>0</v>
      </c>
      <c r="AC101" s="214">
        <f t="shared" si="18"/>
        <v>0</v>
      </c>
    </row>
    <row r="102" spans="1:30" s="60" customFormat="1" x14ac:dyDescent="0.2">
      <c r="A102" s="212" t="str">
        <f>'G7'!A21</f>
        <v>Team C</v>
      </c>
      <c r="B102" s="212">
        <f>'G7'!A22</f>
        <v>0</v>
      </c>
      <c r="C102" s="213">
        <v>7</v>
      </c>
      <c r="D102" s="213">
        <f>+'G7'!V22</f>
        <v>0</v>
      </c>
      <c r="E102" s="213">
        <f>+'G7'!W22</f>
        <v>0</v>
      </c>
      <c r="F102" s="213">
        <f>+'G7'!X22/20</f>
        <v>0</v>
      </c>
      <c r="G102" s="213">
        <f>+'G7'!Y22/20</f>
        <v>0</v>
      </c>
      <c r="H102" s="213">
        <f>+'G7'!Z22/20</f>
        <v>0</v>
      </c>
      <c r="I102" s="213">
        <f>+'G7'!AA22/20</f>
        <v>0</v>
      </c>
      <c r="J102" s="213">
        <f>+'G7'!AB22/20</f>
        <v>0</v>
      </c>
      <c r="K102" s="213">
        <f>+'G7'!AC22/20</f>
        <v>0</v>
      </c>
      <c r="L102" s="213">
        <f>+'G7'!AD22/20</f>
        <v>0</v>
      </c>
      <c r="M102" s="213">
        <f>'G7'!CF22</f>
        <v>0</v>
      </c>
      <c r="N102" s="213">
        <f>'G7'!CG22</f>
        <v>0</v>
      </c>
      <c r="O102" s="213">
        <f>'G7'!CH22</f>
        <v>0</v>
      </c>
      <c r="P102" s="213">
        <f>'G7'!CI22</f>
        <v>0</v>
      </c>
      <c r="Q102" s="213">
        <f>'G7'!CJ22</f>
        <v>0</v>
      </c>
      <c r="R102" s="213">
        <f>'G7'!CK22</f>
        <v>0</v>
      </c>
      <c r="S102" s="213">
        <f>'G7'!CL22</f>
        <v>0</v>
      </c>
      <c r="T102" s="213">
        <f>+'G7'!AH22</f>
        <v>0</v>
      </c>
      <c r="U102" s="213">
        <f>+'G7'!AI22</f>
        <v>0</v>
      </c>
      <c r="V102" s="214">
        <f>+'G7'!AJ22</f>
        <v>0</v>
      </c>
      <c r="W102" s="213">
        <f>+'G7'!AK22</f>
        <v>0</v>
      </c>
      <c r="X102" s="213">
        <f>+'G7'!AL22</f>
        <v>0</v>
      </c>
      <c r="Y102" s="213">
        <f>+'G7'!AM22</f>
        <v>0</v>
      </c>
      <c r="Z102" s="213">
        <f>+'G7'!AN22</f>
        <v>0</v>
      </c>
      <c r="AA102" s="213">
        <f>+'G7'!AO22</f>
        <v>0</v>
      </c>
      <c r="AB102" s="213">
        <f>+'G7'!AP22</f>
        <v>0</v>
      </c>
      <c r="AC102" s="214">
        <f t="shared" si="18"/>
        <v>0</v>
      </c>
      <c r="AD102" s="245"/>
    </row>
    <row r="103" spans="1:30" s="60" customFormat="1" x14ac:dyDescent="0.2">
      <c r="A103" s="212" t="str">
        <f>+A102</f>
        <v>Team C</v>
      </c>
      <c r="B103" s="212">
        <f>'G7'!A23</f>
        <v>0</v>
      </c>
      <c r="C103" s="213">
        <v>7</v>
      </c>
      <c r="D103" s="213">
        <f>+'G7'!V23</f>
        <v>0</v>
      </c>
      <c r="E103" s="213">
        <f>+'G7'!W23</f>
        <v>0</v>
      </c>
      <c r="F103" s="213">
        <f>+'G7'!X23/20</f>
        <v>0</v>
      </c>
      <c r="G103" s="213">
        <f>+'G7'!Y23/20</f>
        <v>0</v>
      </c>
      <c r="H103" s="213">
        <f>+'G7'!Z23/20</f>
        <v>0</v>
      </c>
      <c r="I103" s="213">
        <f>+'G7'!AA23/20</f>
        <v>0</v>
      </c>
      <c r="J103" s="213">
        <f>+'G7'!AB23/20</f>
        <v>0</v>
      </c>
      <c r="K103" s="213">
        <f>+'G7'!AC23/20</f>
        <v>0</v>
      </c>
      <c r="L103" s="213">
        <f>+'G7'!AD23/20</f>
        <v>0</v>
      </c>
      <c r="M103" s="213">
        <f>'G7'!CF23</f>
        <v>0</v>
      </c>
      <c r="N103" s="213">
        <f>'G7'!CG23</f>
        <v>0</v>
      </c>
      <c r="O103" s="213">
        <f>'G7'!CH23</f>
        <v>0</v>
      </c>
      <c r="P103" s="213">
        <f>'G7'!CI23</f>
        <v>0</v>
      </c>
      <c r="Q103" s="213">
        <f>'G7'!CJ23</f>
        <v>0</v>
      </c>
      <c r="R103" s="213">
        <f>'G7'!CK23</f>
        <v>0</v>
      </c>
      <c r="S103" s="213">
        <f>'G7'!CL23</f>
        <v>0</v>
      </c>
      <c r="T103" s="213">
        <f>+'G7'!AH23</f>
        <v>0</v>
      </c>
      <c r="U103" s="213">
        <f>+'G7'!AI23</f>
        <v>0</v>
      </c>
      <c r="V103" s="214">
        <f>+'G7'!AJ23</f>
        <v>0</v>
      </c>
      <c r="W103" s="213">
        <f>+'G7'!AK23</f>
        <v>0</v>
      </c>
      <c r="X103" s="213">
        <f>+'G7'!AL23</f>
        <v>0</v>
      </c>
      <c r="Y103" s="213">
        <f>+'G7'!AM23</f>
        <v>0</v>
      </c>
      <c r="Z103" s="213">
        <f>+'G7'!AN23</f>
        <v>0</v>
      </c>
      <c r="AA103" s="213">
        <f>+'G7'!AO23</f>
        <v>0</v>
      </c>
      <c r="AB103" s="213">
        <f>+'G7'!AP23</f>
        <v>0</v>
      </c>
      <c r="AC103" s="214">
        <f t="shared" si="18"/>
        <v>0</v>
      </c>
      <c r="AD103" s="245"/>
    </row>
    <row r="104" spans="1:30" s="60" customFormat="1" x14ac:dyDescent="0.2">
      <c r="A104" s="212" t="str">
        <f t="shared" ref="A104:A106" si="20">+A103</f>
        <v>Team C</v>
      </c>
      <c r="B104" s="212">
        <f>'G7'!A24</f>
        <v>0</v>
      </c>
      <c r="C104" s="213">
        <v>7</v>
      </c>
      <c r="D104" s="213">
        <f>+'G7'!V24</f>
        <v>0</v>
      </c>
      <c r="E104" s="213">
        <f>+'G7'!W24</f>
        <v>0</v>
      </c>
      <c r="F104" s="213">
        <f>+'G7'!X24/20</f>
        <v>0</v>
      </c>
      <c r="G104" s="213">
        <f>+'G7'!Y24/20</f>
        <v>0</v>
      </c>
      <c r="H104" s="213">
        <f>+'G7'!Z24/20</f>
        <v>0</v>
      </c>
      <c r="I104" s="213">
        <f>+'G7'!AA24/20</f>
        <v>0</v>
      </c>
      <c r="J104" s="213">
        <f>+'G7'!AB24/20</f>
        <v>0</v>
      </c>
      <c r="K104" s="213">
        <f>+'G7'!AC24/20</f>
        <v>0</v>
      </c>
      <c r="L104" s="213">
        <f>+'G7'!AD24/20</f>
        <v>0</v>
      </c>
      <c r="M104" s="213">
        <f>'G7'!CF24</f>
        <v>0</v>
      </c>
      <c r="N104" s="213">
        <f>'G7'!CG24</f>
        <v>0</v>
      </c>
      <c r="O104" s="213">
        <f>'G7'!CH24</f>
        <v>0</v>
      </c>
      <c r="P104" s="213">
        <f>'G7'!CI24</f>
        <v>0</v>
      </c>
      <c r="Q104" s="213">
        <f>'G7'!CJ24</f>
        <v>0</v>
      </c>
      <c r="R104" s="213">
        <f>'G7'!CK24</f>
        <v>0</v>
      </c>
      <c r="S104" s="213">
        <f>'G7'!CL24</f>
        <v>0</v>
      </c>
      <c r="T104" s="213">
        <f>+'G7'!AH24</f>
        <v>0</v>
      </c>
      <c r="U104" s="213">
        <f>+'G7'!AI24</f>
        <v>0</v>
      </c>
      <c r="V104" s="214">
        <f>+'G7'!AJ24</f>
        <v>0</v>
      </c>
      <c r="W104" s="213">
        <f>+'G7'!AK24</f>
        <v>0</v>
      </c>
      <c r="X104" s="213">
        <f>+'G7'!AL24</f>
        <v>0</v>
      </c>
      <c r="Y104" s="213">
        <f>+'G7'!AM24</f>
        <v>0</v>
      </c>
      <c r="Z104" s="213">
        <f>+'G7'!AN24</f>
        <v>0</v>
      </c>
      <c r="AA104" s="213">
        <f>+'G7'!AO24</f>
        <v>0</v>
      </c>
      <c r="AB104" s="213">
        <f>+'G7'!AP24</f>
        <v>0</v>
      </c>
      <c r="AC104" s="214">
        <f t="shared" si="18"/>
        <v>0</v>
      </c>
      <c r="AD104" s="245"/>
    </row>
    <row r="105" spans="1:30" s="60" customFormat="1" x14ac:dyDescent="0.2">
      <c r="A105" s="212" t="str">
        <f t="shared" si="20"/>
        <v>Team C</v>
      </c>
      <c r="B105" s="212">
        <f>'G7'!A25</f>
        <v>0</v>
      </c>
      <c r="C105" s="213">
        <v>7</v>
      </c>
      <c r="D105" s="213">
        <f>+'G7'!V25</f>
        <v>0</v>
      </c>
      <c r="E105" s="213">
        <f>+'G7'!W25</f>
        <v>0</v>
      </c>
      <c r="F105" s="213">
        <f>+'G7'!X25/20</f>
        <v>0</v>
      </c>
      <c r="G105" s="213">
        <f>+'G7'!Y25/20</f>
        <v>0</v>
      </c>
      <c r="H105" s="213">
        <f>+'G7'!Z25/20</f>
        <v>0</v>
      </c>
      <c r="I105" s="213">
        <f>+'G7'!AA25/20</f>
        <v>0</v>
      </c>
      <c r="J105" s="213">
        <f>+'G7'!AB25/20</f>
        <v>0</v>
      </c>
      <c r="K105" s="213">
        <f>+'G7'!AC25/20</f>
        <v>0</v>
      </c>
      <c r="L105" s="213">
        <f>+'G7'!AD25/20</f>
        <v>0</v>
      </c>
      <c r="M105" s="213">
        <f>'G7'!CF25</f>
        <v>0</v>
      </c>
      <c r="N105" s="213">
        <f>'G7'!CG25</f>
        <v>0</v>
      </c>
      <c r="O105" s="213">
        <f>'G7'!CH25</f>
        <v>0</v>
      </c>
      <c r="P105" s="213">
        <f>'G7'!CI25</f>
        <v>0</v>
      </c>
      <c r="Q105" s="213">
        <f>'G7'!CJ25</f>
        <v>0</v>
      </c>
      <c r="R105" s="213">
        <f>'G7'!CK25</f>
        <v>0</v>
      </c>
      <c r="S105" s="213">
        <f>'G7'!CL25</f>
        <v>0</v>
      </c>
      <c r="T105" s="213">
        <f>+'G7'!AH25</f>
        <v>0</v>
      </c>
      <c r="U105" s="213">
        <f>+'G7'!AI25</f>
        <v>0</v>
      </c>
      <c r="V105" s="214">
        <f>+'G7'!AJ25</f>
        <v>0</v>
      </c>
      <c r="W105" s="213">
        <f>+'G7'!AK25</f>
        <v>0</v>
      </c>
      <c r="X105" s="213">
        <f>+'G7'!AL25</f>
        <v>0</v>
      </c>
      <c r="Y105" s="213">
        <f>+'G7'!AM25</f>
        <v>0</v>
      </c>
      <c r="Z105" s="213">
        <f>+'G7'!AN25</f>
        <v>0</v>
      </c>
      <c r="AA105" s="213">
        <f>+'G7'!AO25</f>
        <v>0</v>
      </c>
      <c r="AB105" s="213">
        <f>+'G7'!AP25</f>
        <v>0</v>
      </c>
      <c r="AC105" s="214">
        <f t="shared" si="18"/>
        <v>0</v>
      </c>
      <c r="AD105" s="245"/>
    </row>
    <row r="106" spans="1:30" s="60" customFormat="1" x14ac:dyDescent="0.2">
      <c r="A106" s="209" t="str">
        <f t="shared" si="20"/>
        <v>Team C</v>
      </c>
      <c r="B106" s="209">
        <f>'G7'!A26</f>
        <v>0</v>
      </c>
      <c r="C106" s="210">
        <v>7</v>
      </c>
      <c r="D106" s="210">
        <f>+'G7'!V26</f>
        <v>0</v>
      </c>
      <c r="E106" s="210">
        <f>+'G7'!W26</f>
        <v>0</v>
      </c>
      <c r="F106" s="210">
        <f>+'G7'!X26/20</f>
        <v>0</v>
      </c>
      <c r="G106" s="210">
        <f>+'G7'!Y26/20</f>
        <v>0</v>
      </c>
      <c r="H106" s="210">
        <f>+'G7'!Z26/20</f>
        <v>0</v>
      </c>
      <c r="I106" s="210">
        <f>+'G7'!AA26/20</f>
        <v>0</v>
      </c>
      <c r="J106" s="210">
        <f>+'G7'!AB26/20</f>
        <v>0</v>
      </c>
      <c r="K106" s="210">
        <f>+'G7'!AC26/20</f>
        <v>0</v>
      </c>
      <c r="L106" s="210">
        <f>+'G7'!AD26/20</f>
        <v>0</v>
      </c>
      <c r="M106" s="210">
        <f>'G7'!CF26</f>
        <v>0</v>
      </c>
      <c r="N106" s="210">
        <f>'G7'!CG26</f>
        <v>0</v>
      </c>
      <c r="O106" s="210">
        <f>'G7'!CH26</f>
        <v>0</v>
      </c>
      <c r="P106" s="210">
        <f>'G7'!CI26</f>
        <v>0</v>
      </c>
      <c r="Q106" s="210">
        <f>'G7'!CJ26</f>
        <v>0</v>
      </c>
      <c r="R106" s="210">
        <f>'G7'!CK26</f>
        <v>0</v>
      </c>
      <c r="S106" s="210">
        <f>'G7'!CL26</f>
        <v>0</v>
      </c>
      <c r="T106" s="210">
        <f>+'G7'!AH26</f>
        <v>0</v>
      </c>
      <c r="U106" s="210">
        <f>+'G7'!AI26</f>
        <v>0</v>
      </c>
      <c r="V106" s="211">
        <f>+'G7'!AJ26</f>
        <v>0</v>
      </c>
      <c r="W106" s="210">
        <f>+'G7'!AK26</f>
        <v>0</v>
      </c>
      <c r="X106" s="210">
        <f>+'G7'!AL26</f>
        <v>0</v>
      </c>
      <c r="Y106" s="210">
        <f>+'G7'!AM26</f>
        <v>0</v>
      </c>
      <c r="Z106" s="210">
        <f>+'G7'!AN26</f>
        <v>0</v>
      </c>
      <c r="AA106" s="210">
        <f>+'G7'!AO26</f>
        <v>0</v>
      </c>
      <c r="AB106" s="210">
        <f>+'G7'!AP26</f>
        <v>0</v>
      </c>
      <c r="AC106" s="211">
        <f t="shared" si="18"/>
        <v>0</v>
      </c>
      <c r="AD106" s="245"/>
    </row>
    <row r="107" spans="1:30" x14ac:dyDescent="0.2">
      <c r="A107" s="212" t="str">
        <f>'G8'!A3</f>
        <v>Team A</v>
      </c>
      <c r="B107" s="212">
        <f>'G8'!A4</f>
        <v>0</v>
      </c>
      <c r="C107" s="213">
        <v>8</v>
      </c>
      <c r="D107" s="213">
        <f>+'G8'!V4</f>
        <v>0</v>
      </c>
      <c r="E107" s="213">
        <f>+'G8'!W4</f>
        <v>0</v>
      </c>
      <c r="F107" s="213">
        <f>+'G8'!X4/20</f>
        <v>0</v>
      </c>
      <c r="G107" s="213">
        <f>+'G8'!Y4/20</f>
        <v>0</v>
      </c>
      <c r="H107" s="213">
        <f>+'G8'!Z4/20</f>
        <v>0</v>
      </c>
      <c r="I107" s="213">
        <f>+'G8'!AA4/20</f>
        <v>0</v>
      </c>
      <c r="J107" s="213">
        <f>+'G8'!AB4/20</f>
        <v>0</v>
      </c>
      <c r="K107" s="213">
        <f>+'G8'!AC4/20</f>
        <v>0</v>
      </c>
      <c r="L107" s="213">
        <f>+'G8'!AD4/20</f>
        <v>0</v>
      </c>
      <c r="M107" s="213">
        <f>'G8'!CF4</f>
        <v>0</v>
      </c>
      <c r="N107" s="213">
        <f>'G8'!CG4</f>
        <v>0</v>
      </c>
      <c r="O107" s="213">
        <f>'G8'!CH4</f>
        <v>0</v>
      </c>
      <c r="P107" s="213">
        <f>'G8'!CI4</f>
        <v>0</v>
      </c>
      <c r="Q107" s="213">
        <f>'G8'!CJ4</f>
        <v>0</v>
      </c>
      <c r="R107" s="213">
        <f>'G8'!CK4</f>
        <v>0</v>
      </c>
      <c r="S107" s="213">
        <f>'G8'!CL4</f>
        <v>0</v>
      </c>
      <c r="T107" s="213">
        <f>+'G8'!AH4</f>
        <v>0</v>
      </c>
      <c r="U107" s="213">
        <f>+'G8'!AI4</f>
        <v>0</v>
      </c>
      <c r="V107" s="214">
        <f>+'G8'!AJ4</f>
        <v>0</v>
      </c>
      <c r="W107" s="213">
        <f>+'G8'!AK4</f>
        <v>0</v>
      </c>
      <c r="X107" s="213">
        <f>+'G8'!AL4</f>
        <v>0</v>
      </c>
      <c r="Y107" s="213">
        <f>+'G8'!AM4</f>
        <v>0</v>
      </c>
      <c r="Z107" s="213">
        <f>+'G8'!AN4</f>
        <v>0</v>
      </c>
      <c r="AA107" s="213">
        <f>+'G8'!AO4</f>
        <v>0</v>
      </c>
      <c r="AB107" s="213">
        <f>+'G8'!AP4</f>
        <v>0</v>
      </c>
      <c r="AC107" s="214">
        <f t="shared" si="18"/>
        <v>0</v>
      </c>
    </row>
    <row r="108" spans="1:30" x14ac:dyDescent="0.2">
      <c r="A108" s="212" t="str">
        <f>+A107</f>
        <v>Team A</v>
      </c>
      <c r="B108" s="212">
        <f>'G8'!A5</f>
        <v>0</v>
      </c>
      <c r="C108" s="213">
        <v>8</v>
      </c>
      <c r="D108" s="213">
        <f>+'G8'!V5</f>
        <v>0</v>
      </c>
      <c r="E108" s="213">
        <f>+'G8'!W5</f>
        <v>0</v>
      </c>
      <c r="F108" s="213">
        <f>+'G8'!X5/20</f>
        <v>0</v>
      </c>
      <c r="G108" s="213">
        <f>+'G8'!Y5/20</f>
        <v>0</v>
      </c>
      <c r="H108" s="213">
        <f>+'G8'!Z5/20</f>
        <v>0</v>
      </c>
      <c r="I108" s="213">
        <f>+'G8'!AA5/20</f>
        <v>0</v>
      </c>
      <c r="J108" s="213">
        <f>+'G8'!AB5/20</f>
        <v>0</v>
      </c>
      <c r="K108" s="213">
        <f>+'G8'!AC5/20</f>
        <v>0</v>
      </c>
      <c r="L108" s="213">
        <f>+'G8'!AD5/20</f>
        <v>0</v>
      </c>
      <c r="M108" s="213">
        <f>'G8'!CF5</f>
        <v>0</v>
      </c>
      <c r="N108" s="213">
        <f>'G8'!CG5</f>
        <v>0</v>
      </c>
      <c r="O108" s="213">
        <f>'G8'!CH5</f>
        <v>0</v>
      </c>
      <c r="P108" s="213">
        <f>'G8'!CI5</f>
        <v>0</v>
      </c>
      <c r="Q108" s="213">
        <f>'G8'!CJ5</f>
        <v>0</v>
      </c>
      <c r="R108" s="213">
        <f>'G8'!CK5</f>
        <v>0</v>
      </c>
      <c r="S108" s="213">
        <f>'G8'!CL5</f>
        <v>0</v>
      </c>
      <c r="T108" s="213">
        <f>+'G8'!AH5</f>
        <v>0</v>
      </c>
      <c r="U108" s="213">
        <f>+'G8'!AI5</f>
        <v>0</v>
      </c>
      <c r="V108" s="214">
        <f>+'G8'!AJ5</f>
        <v>0</v>
      </c>
      <c r="W108" s="213">
        <f>+'G8'!AK5</f>
        <v>0</v>
      </c>
      <c r="X108" s="213">
        <f>+'G8'!AL5</f>
        <v>0</v>
      </c>
      <c r="Y108" s="213">
        <f>+'G8'!AM5</f>
        <v>0</v>
      </c>
      <c r="Z108" s="213">
        <f>+'G8'!AN5</f>
        <v>0</v>
      </c>
      <c r="AA108" s="213">
        <f>+'G8'!AO5</f>
        <v>0</v>
      </c>
      <c r="AB108" s="213">
        <f>+'G8'!AP5</f>
        <v>0</v>
      </c>
      <c r="AC108" s="214">
        <f t="shared" si="18"/>
        <v>0</v>
      </c>
    </row>
    <row r="109" spans="1:30" x14ac:dyDescent="0.2">
      <c r="A109" s="212" t="str">
        <f t="shared" ref="A109:A111" si="21">+A108</f>
        <v>Team A</v>
      </c>
      <c r="B109" s="212">
        <f>'G8'!A6</f>
        <v>0</v>
      </c>
      <c r="C109" s="213">
        <v>8</v>
      </c>
      <c r="D109" s="213">
        <f>+'G8'!V6</f>
        <v>0</v>
      </c>
      <c r="E109" s="213">
        <f>+'G8'!W6</f>
        <v>0</v>
      </c>
      <c r="F109" s="213">
        <f>+'G8'!X6/20</f>
        <v>0</v>
      </c>
      <c r="G109" s="213">
        <f>+'G8'!Y6/20</f>
        <v>0</v>
      </c>
      <c r="H109" s="213">
        <f>+'G8'!Z6/20</f>
        <v>0</v>
      </c>
      <c r="I109" s="213">
        <f>+'G8'!AA6/20</f>
        <v>0</v>
      </c>
      <c r="J109" s="213">
        <f>+'G8'!AB6/20</f>
        <v>0</v>
      </c>
      <c r="K109" s="213">
        <f>+'G8'!AC6/20</f>
        <v>0</v>
      </c>
      <c r="L109" s="213">
        <f>+'G8'!AD6/20</f>
        <v>0</v>
      </c>
      <c r="M109" s="213">
        <f>'G8'!CF6</f>
        <v>0</v>
      </c>
      <c r="N109" s="213">
        <f>'G8'!CG6</f>
        <v>0</v>
      </c>
      <c r="O109" s="213">
        <f>'G8'!CH6</f>
        <v>0</v>
      </c>
      <c r="P109" s="213">
        <f>'G8'!CI6</f>
        <v>0</v>
      </c>
      <c r="Q109" s="213">
        <f>'G8'!CJ6</f>
        <v>0</v>
      </c>
      <c r="R109" s="213">
        <f>'G8'!CK6</f>
        <v>0</v>
      </c>
      <c r="S109" s="213">
        <f>'G8'!CL6</f>
        <v>0</v>
      </c>
      <c r="T109" s="213">
        <f>+'G8'!AH6</f>
        <v>0</v>
      </c>
      <c r="U109" s="213">
        <f>+'G8'!AI6</f>
        <v>0</v>
      </c>
      <c r="V109" s="214">
        <f>+'G8'!AJ6</f>
        <v>0</v>
      </c>
      <c r="W109" s="213">
        <f>+'G8'!AK6</f>
        <v>0</v>
      </c>
      <c r="X109" s="213">
        <f>+'G8'!AL6</f>
        <v>0</v>
      </c>
      <c r="Y109" s="213">
        <f>+'G8'!AM6</f>
        <v>0</v>
      </c>
      <c r="Z109" s="213">
        <f>+'G8'!AN6</f>
        <v>0</v>
      </c>
      <c r="AA109" s="213">
        <f>+'G8'!AO6</f>
        <v>0</v>
      </c>
      <c r="AB109" s="213">
        <f>+'G8'!AP6</f>
        <v>0</v>
      </c>
      <c r="AC109" s="214">
        <f t="shared" si="18"/>
        <v>0</v>
      </c>
    </row>
    <row r="110" spans="1:30" x14ac:dyDescent="0.2">
      <c r="A110" s="212" t="str">
        <f t="shared" si="21"/>
        <v>Team A</v>
      </c>
      <c r="B110" s="212">
        <f>'G8'!A7</f>
        <v>0</v>
      </c>
      <c r="C110" s="213">
        <v>8</v>
      </c>
      <c r="D110" s="213">
        <f>+'G8'!V7</f>
        <v>0</v>
      </c>
      <c r="E110" s="213">
        <f>+'G8'!W7</f>
        <v>0</v>
      </c>
      <c r="F110" s="213">
        <f>+'G8'!X7/20</f>
        <v>0</v>
      </c>
      <c r="G110" s="213">
        <f>+'G8'!Y7/20</f>
        <v>0</v>
      </c>
      <c r="H110" s="213">
        <f>+'G8'!Z7/20</f>
        <v>0</v>
      </c>
      <c r="I110" s="213">
        <f>+'G8'!AA7/20</f>
        <v>0</v>
      </c>
      <c r="J110" s="213">
        <f>+'G8'!AB7/20</f>
        <v>0</v>
      </c>
      <c r="K110" s="213">
        <f>+'G8'!AC7/20</f>
        <v>0</v>
      </c>
      <c r="L110" s="213">
        <f>+'G8'!AD7/20</f>
        <v>0</v>
      </c>
      <c r="M110" s="213">
        <f>'G8'!CF7</f>
        <v>0</v>
      </c>
      <c r="N110" s="213">
        <f>'G8'!CG7</f>
        <v>0</v>
      </c>
      <c r="O110" s="213">
        <f>'G8'!CH7</f>
        <v>0</v>
      </c>
      <c r="P110" s="213">
        <f>'G8'!CI7</f>
        <v>0</v>
      </c>
      <c r="Q110" s="213">
        <f>'G8'!CJ7</f>
        <v>0</v>
      </c>
      <c r="R110" s="213">
        <f>'G8'!CK7</f>
        <v>0</v>
      </c>
      <c r="S110" s="213">
        <f>'G8'!CL7</f>
        <v>0</v>
      </c>
      <c r="T110" s="213">
        <f>+'G8'!AH7</f>
        <v>0</v>
      </c>
      <c r="U110" s="213">
        <f>+'G8'!AI7</f>
        <v>0</v>
      </c>
      <c r="V110" s="214">
        <f>+'G8'!AJ7</f>
        <v>0</v>
      </c>
      <c r="W110" s="213">
        <f>+'G8'!AK7</f>
        <v>0</v>
      </c>
      <c r="X110" s="213">
        <f>+'G8'!AL7</f>
        <v>0</v>
      </c>
      <c r="Y110" s="213">
        <f>+'G8'!AM7</f>
        <v>0</v>
      </c>
      <c r="Z110" s="213">
        <f>+'G8'!AN7</f>
        <v>0</v>
      </c>
      <c r="AA110" s="213">
        <f>+'G8'!AO7</f>
        <v>0</v>
      </c>
      <c r="AB110" s="213">
        <f>+'G8'!AP7</f>
        <v>0</v>
      </c>
      <c r="AC110" s="214">
        <f t="shared" si="18"/>
        <v>0</v>
      </c>
    </row>
    <row r="111" spans="1:30" x14ac:dyDescent="0.2">
      <c r="A111" s="212" t="str">
        <f t="shared" si="21"/>
        <v>Team A</v>
      </c>
      <c r="B111" s="212">
        <f>'G8'!A8</f>
        <v>0</v>
      </c>
      <c r="C111" s="213">
        <v>8</v>
      </c>
      <c r="D111" s="213">
        <f>+'G8'!V8</f>
        <v>0</v>
      </c>
      <c r="E111" s="213">
        <f>+'G8'!W8</f>
        <v>0</v>
      </c>
      <c r="F111" s="213">
        <f>+'G8'!X8/20</f>
        <v>0</v>
      </c>
      <c r="G111" s="213">
        <f>+'G8'!Y8/20</f>
        <v>0</v>
      </c>
      <c r="H111" s="213">
        <f>+'G8'!Z8/20</f>
        <v>0</v>
      </c>
      <c r="I111" s="213">
        <f>+'G8'!AA8/20</f>
        <v>0</v>
      </c>
      <c r="J111" s="213">
        <f>+'G8'!AB8/20</f>
        <v>0</v>
      </c>
      <c r="K111" s="213">
        <f>+'G8'!AC8/20</f>
        <v>0</v>
      </c>
      <c r="L111" s="213">
        <f>+'G8'!AD8/20</f>
        <v>0</v>
      </c>
      <c r="M111" s="213">
        <f>'G8'!CF8</f>
        <v>0</v>
      </c>
      <c r="N111" s="213">
        <f>'G8'!CG8</f>
        <v>0</v>
      </c>
      <c r="O111" s="213">
        <f>'G8'!CH8</f>
        <v>0</v>
      </c>
      <c r="P111" s="213">
        <f>'G8'!CI8</f>
        <v>0</v>
      </c>
      <c r="Q111" s="213">
        <f>'G8'!CJ8</f>
        <v>0</v>
      </c>
      <c r="R111" s="213">
        <f>'G8'!CK8</f>
        <v>0</v>
      </c>
      <c r="S111" s="213">
        <f>'G8'!CL8</f>
        <v>0</v>
      </c>
      <c r="T111" s="213">
        <f>+'G8'!AH8</f>
        <v>0</v>
      </c>
      <c r="U111" s="213">
        <f>+'G8'!AI8</f>
        <v>0</v>
      </c>
      <c r="V111" s="214">
        <f>+'G8'!AJ8</f>
        <v>0</v>
      </c>
      <c r="W111" s="213">
        <f>+'G8'!AK8</f>
        <v>0</v>
      </c>
      <c r="X111" s="213">
        <f>+'G8'!AL8</f>
        <v>0</v>
      </c>
      <c r="Y111" s="213">
        <f>+'G8'!AM8</f>
        <v>0</v>
      </c>
      <c r="Z111" s="213">
        <f>+'G8'!AN8</f>
        <v>0</v>
      </c>
      <c r="AA111" s="213">
        <f>+'G8'!AO8</f>
        <v>0</v>
      </c>
      <c r="AB111" s="213">
        <f>+'G8'!AP8</f>
        <v>0</v>
      </c>
      <c r="AC111" s="214">
        <f t="shared" si="18"/>
        <v>0</v>
      </c>
    </row>
    <row r="112" spans="1:30" x14ac:dyDescent="0.2">
      <c r="A112" s="212" t="str">
        <f>'G8'!A12</f>
        <v>Team B</v>
      </c>
      <c r="B112" s="212">
        <f>'G8'!A13</f>
        <v>0</v>
      </c>
      <c r="C112" s="213">
        <v>8</v>
      </c>
      <c r="D112" s="213">
        <f>+'G8'!V13</f>
        <v>0</v>
      </c>
      <c r="E112" s="213">
        <f>+'G8'!W13</f>
        <v>0</v>
      </c>
      <c r="F112" s="213">
        <f>+'G8'!X13/20</f>
        <v>0</v>
      </c>
      <c r="G112" s="213">
        <f>+'G8'!Y13/20</f>
        <v>0</v>
      </c>
      <c r="H112" s="213">
        <f>+'G8'!Z13/20</f>
        <v>0</v>
      </c>
      <c r="I112" s="213">
        <f>+'G8'!AA13/20</f>
        <v>0</v>
      </c>
      <c r="J112" s="213">
        <f>+'G8'!AB13/20</f>
        <v>0</v>
      </c>
      <c r="K112" s="213">
        <f>+'G8'!AC13/20</f>
        <v>0</v>
      </c>
      <c r="L112" s="213">
        <f>+'G8'!AD13/20</f>
        <v>0</v>
      </c>
      <c r="M112" s="213">
        <f>'G8'!CF13</f>
        <v>0</v>
      </c>
      <c r="N112" s="213">
        <f>'G8'!CG13</f>
        <v>0</v>
      </c>
      <c r="O112" s="213">
        <f>'G8'!CH13</f>
        <v>0</v>
      </c>
      <c r="P112" s="213">
        <f>'G8'!CI13</f>
        <v>0</v>
      </c>
      <c r="Q112" s="213">
        <f>'G8'!CJ13</f>
        <v>0</v>
      </c>
      <c r="R112" s="213">
        <f>'G8'!CK13</f>
        <v>0</v>
      </c>
      <c r="S112" s="213">
        <f>'G8'!CL13</f>
        <v>0</v>
      </c>
      <c r="T112" s="213">
        <f>+'G8'!AH13</f>
        <v>0</v>
      </c>
      <c r="U112" s="213">
        <f>+'G8'!AI13</f>
        <v>0</v>
      </c>
      <c r="V112" s="214">
        <f>+'G8'!AJ13</f>
        <v>0</v>
      </c>
      <c r="W112" s="213">
        <f>+'G8'!AK13</f>
        <v>0</v>
      </c>
      <c r="X112" s="213">
        <f>+'G8'!AL13</f>
        <v>0</v>
      </c>
      <c r="Y112" s="213">
        <f>+'G8'!AM13</f>
        <v>0</v>
      </c>
      <c r="Z112" s="213">
        <f>+'G8'!AN13</f>
        <v>0</v>
      </c>
      <c r="AA112" s="213">
        <f>+'G8'!AO13</f>
        <v>0</v>
      </c>
      <c r="AB112" s="213">
        <f>+'G8'!AP13</f>
        <v>0</v>
      </c>
      <c r="AC112" s="214">
        <f t="shared" si="18"/>
        <v>0</v>
      </c>
    </row>
    <row r="113" spans="1:30" x14ac:dyDescent="0.2">
      <c r="A113" s="212" t="str">
        <f>+A112</f>
        <v>Team B</v>
      </c>
      <c r="B113" s="212">
        <f>'G8'!A14</f>
        <v>0</v>
      </c>
      <c r="C113" s="213">
        <v>8</v>
      </c>
      <c r="D113" s="213">
        <f>+'G8'!V14</f>
        <v>0</v>
      </c>
      <c r="E113" s="213">
        <f>+'G8'!W14</f>
        <v>0</v>
      </c>
      <c r="F113" s="213">
        <f>+'G8'!X14/20</f>
        <v>0</v>
      </c>
      <c r="G113" s="213">
        <f>+'G8'!Y14/20</f>
        <v>0</v>
      </c>
      <c r="H113" s="213">
        <f>+'G8'!Z14/20</f>
        <v>0</v>
      </c>
      <c r="I113" s="213">
        <f>+'G8'!AA14/20</f>
        <v>0</v>
      </c>
      <c r="J113" s="213">
        <f>+'G8'!AB14/20</f>
        <v>0</v>
      </c>
      <c r="K113" s="213">
        <f>+'G8'!AC14/20</f>
        <v>0</v>
      </c>
      <c r="L113" s="213">
        <f>+'G8'!AD14/20</f>
        <v>0</v>
      </c>
      <c r="M113" s="213">
        <f>'G8'!CF14</f>
        <v>0</v>
      </c>
      <c r="N113" s="213">
        <f>'G8'!CG14</f>
        <v>0</v>
      </c>
      <c r="O113" s="213">
        <f>'G8'!CH14</f>
        <v>0</v>
      </c>
      <c r="P113" s="213">
        <f>'G8'!CI14</f>
        <v>0</v>
      </c>
      <c r="Q113" s="213">
        <f>'G8'!CJ14</f>
        <v>0</v>
      </c>
      <c r="R113" s="213">
        <f>'G8'!CK14</f>
        <v>0</v>
      </c>
      <c r="S113" s="213">
        <f>'G8'!CL14</f>
        <v>0</v>
      </c>
      <c r="T113" s="213">
        <f>+'G8'!AH14</f>
        <v>0</v>
      </c>
      <c r="U113" s="213">
        <f>+'G8'!AI14</f>
        <v>0</v>
      </c>
      <c r="V113" s="214">
        <f>+'G8'!AJ14</f>
        <v>0</v>
      </c>
      <c r="W113" s="213">
        <f>+'G8'!AK14</f>
        <v>0</v>
      </c>
      <c r="X113" s="213">
        <f>+'G8'!AL14</f>
        <v>0</v>
      </c>
      <c r="Y113" s="213">
        <f>+'G8'!AM14</f>
        <v>0</v>
      </c>
      <c r="Z113" s="213">
        <f>+'G8'!AN14</f>
        <v>0</v>
      </c>
      <c r="AA113" s="213">
        <f>+'G8'!AO14</f>
        <v>0</v>
      </c>
      <c r="AB113" s="213">
        <f>+'G8'!AP14</f>
        <v>0</v>
      </c>
      <c r="AC113" s="214">
        <f t="shared" si="18"/>
        <v>0</v>
      </c>
    </row>
    <row r="114" spans="1:30" x14ac:dyDescent="0.2">
      <c r="A114" s="212" t="str">
        <f t="shared" ref="A114:A116" si="22">+A113</f>
        <v>Team B</v>
      </c>
      <c r="B114" s="212">
        <f>'G8'!A15</f>
        <v>0</v>
      </c>
      <c r="C114" s="213">
        <v>8</v>
      </c>
      <c r="D114" s="213">
        <f>+'G8'!V15</f>
        <v>0</v>
      </c>
      <c r="E114" s="213">
        <f>+'G8'!W15</f>
        <v>0</v>
      </c>
      <c r="F114" s="213">
        <f>+'G8'!X15/20</f>
        <v>0</v>
      </c>
      <c r="G114" s="213">
        <f>+'G8'!Y15/20</f>
        <v>0</v>
      </c>
      <c r="H114" s="213">
        <f>+'G8'!Z15/20</f>
        <v>0</v>
      </c>
      <c r="I114" s="213">
        <f>+'G8'!AA15/20</f>
        <v>0</v>
      </c>
      <c r="J114" s="213">
        <f>+'G8'!AB15/20</f>
        <v>0</v>
      </c>
      <c r="K114" s="213">
        <f>+'G8'!AC15/20</f>
        <v>0</v>
      </c>
      <c r="L114" s="213">
        <f>+'G8'!AD15/20</f>
        <v>0</v>
      </c>
      <c r="M114" s="213">
        <f>'G8'!CF15</f>
        <v>0</v>
      </c>
      <c r="N114" s="213">
        <f>'G8'!CG15</f>
        <v>0</v>
      </c>
      <c r="O114" s="213">
        <f>'G8'!CH15</f>
        <v>0</v>
      </c>
      <c r="P114" s="213">
        <f>'G8'!CI15</f>
        <v>0</v>
      </c>
      <c r="Q114" s="213">
        <f>'G8'!CJ15</f>
        <v>0</v>
      </c>
      <c r="R114" s="213">
        <f>'G8'!CK15</f>
        <v>0</v>
      </c>
      <c r="S114" s="213">
        <f>'G8'!CL15</f>
        <v>0</v>
      </c>
      <c r="T114" s="213">
        <f>+'G8'!AH15</f>
        <v>0</v>
      </c>
      <c r="U114" s="213">
        <f>+'G8'!AI15</f>
        <v>0</v>
      </c>
      <c r="V114" s="214">
        <f>+'G8'!AJ15</f>
        <v>0</v>
      </c>
      <c r="W114" s="213">
        <f>+'G8'!AK15</f>
        <v>0</v>
      </c>
      <c r="X114" s="213">
        <f>+'G8'!AL15</f>
        <v>0</v>
      </c>
      <c r="Y114" s="213">
        <f>+'G8'!AM15</f>
        <v>0</v>
      </c>
      <c r="Z114" s="213">
        <f>+'G8'!AN15</f>
        <v>0</v>
      </c>
      <c r="AA114" s="213">
        <f>+'G8'!AO15</f>
        <v>0</v>
      </c>
      <c r="AB114" s="213">
        <f>+'G8'!AP15</f>
        <v>0</v>
      </c>
      <c r="AC114" s="214">
        <f t="shared" si="18"/>
        <v>0</v>
      </c>
    </row>
    <row r="115" spans="1:30" x14ac:dyDescent="0.2">
      <c r="A115" s="212" t="str">
        <f t="shared" si="22"/>
        <v>Team B</v>
      </c>
      <c r="B115" s="212">
        <f>'G8'!A16</f>
        <v>0</v>
      </c>
      <c r="C115" s="213">
        <v>8</v>
      </c>
      <c r="D115" s="213">
        <f>+'G8'!V16</f>
        <v>0</v>
      </c>
      <c r="E115" s="213">
        <f>+'G8'!W16</f>
        <v>0</v>
      </c>
      <c r="F115" s="213">
        <f>+'G8'!X16/20</f>
        <v>0</v>
      </c>
      <c r="G115" s="213">
        <f>+'G8'!Y16/20</f>
        <v>0</v>
      </c>
      <c r="H115" s="213">
        <f>+'G8'!Z16/20</f>
        <v>0</v>
      </c>
      <c r="I115" s="213">
        <f>+'G8'!AA16/20</f>
        <v>0</v>
      </c>
      <c r="J115" s="213">
        <f>+'G8'!AB16/20</f>
        <v>0</v>
      </c>
      <c r="K115" s="213">
        <f>+'G8'!AC16/20</f>
        <v>0</v>
      </c>
      <c r="L115" s="213">
        <f>+'G8'!AD16/20</f>
        <v>0</v>
      </c>
      <c r="M115" s="213">
        <f>'G8'!CF16</f>
        <v>0</v>
      </c>
      <c r="N115" s="213">
        <f>'G8'!CG16</f>
        <v>0</v>
      </c>
      <c r="O115" s="213">
        <f>'G8'!CH16</f>
        <v>0</v>
      </c>
      <c r="P115" s="213">
        <f>'G8'!CI16</f>
        <v>0</v>
      </c>
      <c r="Q115" s="213">
        <f>'G8'!CJ16</f>
        <v>0</v>
      </c>
      <c r="R115" s="213">
        <f>'G8'!CK16</f>
        <v>0</v>
      </c>
      <c r="S115" s="213">
        <f>'G8'!CL16</f>
        <v>0</v>
      </c>
      <c r="T115" s="213">
        <f>+'G8'!AH16</f>
        <v>0</v>
      </c>
      <c r="U115" s="213">
        <f>+'G8'!AI16</f>
        <v>0</v>
      </c>
      <c r="V115" s="214">
        <f>+'G8'!AJ16</f>
        <v>0</v>
      </c>
      <c r="W115" s="213">
        <f>+'G8'!AK16</f>
        <v>0</v>
      </c>
      <c r="X115" s="213">
        <f>+'G8'!AL16</f>
        <v>0</v>
      </c>
      <c r="Y115" s="213">
        <f>+'G8'!AM16</f>
        <v>0</v>
      </c>
      <c r="Z115" s="213">
        <f>+'G8'!AN16</f>
        <v>0</v>
      </c>
      <c r="AA115" s="213">
        <f>+'G8'!AO16</f>
        <v>0</v>
      </c>
      <c r="AB115" s="213">
        <f>+'G8'!AP16</f>
        <v>0</v>
      </c>
      <c r="AC115" s="214">
        <f t="shared" si="18"/>
        <v>0</v>
      </c>
    </row>
    <row r="116" spans="1:30" x14ac:dyDescent="0.2">
      <c r="A116" s="212" t="str">
        <f t="shared" si="22"/>
        <v>Team B</v>
      </c>
      <c r="B116" s="212">
        <f>'G8'!A17</f>
        <v>0</v>
      </c>
      <c r="C116" s="213">
        <v>8</v>
      </c>
      <c r="D116" s="213">
        <f>+'G8'!V17</f>
        <v>0</v>
      </c>
      <c r="E116" s="213">
        <f>+'G8'!W17</f>
        <v>0</v>
      </c>
      <c r="F116" s="213">
        <f>+'G8'!X17/20</f>
        <v>0</v>
      </c>
      <c r="G116" s="213">
        <f>+'G8'!Y17/20</f>
        <v>0</v>
      </c>
      <c r="H116" s="213">
        <f>+'G8'!Z17/20</f>
        <v>0</v>
      </c>
      <c r="I116" s="213">
        <f>+'G8'!AA17/20</f>
        <v>0</v>
      </c>
      <c r="J116" s="213">
        <f>+'G8'!AB17/20</f>
        <v>0</v>
      </c>
      <c r="K116" s="213">
        <f>+'G8'!AC17/20</f>
        <v>0</v>
      </c>
      <c r="L116" s="213">
        <f>+'G8'!AD17/20</f>
        <v>0</v>
      </c>
      <c r="M116" s="213">
        <f>'G8'!CF17</f>
        <v>0</v>
      </c>
      <c r="N116" s="213">
        <f>'G8'!CG17</f>
        <v>0</v>
      </c>
      <c r="O116" s="213">
        <f>'G8'!CH17</f>
        <v>0</v>
      </c>
      <c r="P116" s="213">
        <f>'G8'!CI17</f>
        <v>0</v>
      </c>
      <c r="Q116" s="213">
        <f>'G8'!CJ17</f>
        <v>0</v>
      </c>
      <c r="R116" s="213">
        <f>'G8'!CK17</f>
        <v>0</v>
      </c>
      <c r="S116" s="213">
        <f>'G8'!CL17</f>
        <v>0</v>
      </c>
      <c r="T116" s="213">
        <f>+'G8'!AH17</f>
        <v>0</v>
      </c>
      <c r="U116" s="213">
        <f>+'G8'!AI17</f>
        <v>0</v>
      </c>
      <c r="V116" s="214">
        <f>+'G8'!AJ17</f>
        <v>0</v>
      </c>
      <c r="W116" s="213">
        <f>+'G8'!AK17</f>
        <v>0</v>
      </c>
      <c r="X116" s="213">
        <f>+'G8'!AL17</f>
        <v>0</v>
      </c>
      <c r="Y116" s="213">
        <f>+'G8'!AM17</f>
        <v>0</v>
      </c>
      <c r="Z116" s="213">
        <f>+'G8'!AN17</f>
        <v>0</v>
      </c>
      <c r="AA116" s="213">
        <f>+'G8'!AO17</f>
        <v>0</v>
      </c>
      <c r="AB116" s="213">
        <f>+'G8'!AP17</f>
        <v>0</v>
      </c>
      <c r="AC116" s="214">
        <f t="shared" si="18"/>
        <v>0</v>
      </c>
    </row>
    <row r="117" spans="1:30" s="60" customFormat="1" x14ac:dyDescent="0.2">
      <c r="A117" s="212" t="str">
        <f>'G8'!A21</f>
        <v>Team C</v>
      </c>
      <c r="B117" s="212">
        <f>'G8'!A22</f>
        <v>0</v>
      </c>
      <c r="C117" s="213">
        <v>8</v>
      </c>
      <c r="D117" s="213">
        <f>+'G8'!V22</f>
        <v>0</v>
      </c>
      <c r="E117" s="213">
        <f>+'G8'!W22</f>
        <v>0</v>
      </c>
      <c r="F117" s="213">
        <f>+'G8'!X22/20</f>
        <v>0</v>
      </c>
      <c r="G117" s="213">
        <f>+'G8'!Y22/20</f>
        <v>0</v>
      </c>
      <c r="H117" s="213">
        <f>+'G8'!Z22/20</f>
        <v>0</v>
      </c>
      <c r="I117" s="213">
        <f>+'G8'!AA22/20</f>
        <v>0</v>
      </c>
      <c r="J117" s="213">
        <f>+'G8'!AB22/20</f>
        <v>0</v>
      </c>
      <c r="K117" s="213">
        <f>+'G8'!AC22/20</f>
        <v>0</v>
      </c>
      <c r="L117" s="213">
        <f>+'G8'!AD22/20</f>
        <v>0</v>
      </c>
      <c r="M117" s="213">
        <f>'G8'!CF22</f>
        <v>0</v>
      </c>
      <c r="N117" s="213">
        <f>'G8'!CG22</f>
        <v>0</v>
      </c>
      <c r="O117" s="213">
        <f>'G8'!CH22</f>
        <v>0</v>
      </c>
      <c r="P117" s="213">
        <f>'G8'!CI22</f>
        <v>0</v>
      </c>
      <c r="Q117" s="213">
        <f>'G8'!CJ22</f>
        <v>0</v>
      </c>
      <c r="R117" s="213">
        <f>'G8'!CK22</f>
        <v>0</v>
      </c>
      <c r="S117" s="213">
        <f>'G8'!CL22</f>
        <v>0</v>
      </c>
      <c r="T117" s="213">
        <f>+'G8'!AH22</f>
        <v>0</v>
      </c>
      <c r="U117" s="213">
        <f>+'G8'!AI22</f>
        <v>0</v>
      </c>
      <c r="V117" s="214">
        <f>+'G8'!AJ22</f>
        <v>0</v>
      </c>
      <c r="W117" s="213">
        <f>+'G8'!AK22</f>
        <v>0</v>
      </c>
      <c r="X117" s="213">
        <f>+'G8'!AL22</f>
        <v>0</v>
      </c>
      <c r="Y117" s="213">
        <f>+'G8'!AM22</f>
        <v>0</v>
      </c>
      <c r="Z117" s="213">
        <f>+'G8'!AN22</f>
        <v>0</v>
      </c>
      <c r="AA117" s="213">
        <f>+'G8'!AO22</f>
        <v>0</v>
      </c>
      <c r="AB117" s="213">
        <f>+'G8'!AP22</f>
        <v>0</v>
      </c>
      <c r="AC117" s="214">
        <f t="shared" si="18"/>
        <v>0</v>
      </c>
      <c r="AD117" s="245"/>
    </row>
    <row r="118" spans="1:30" s="60" customFormat="1" x14ac:dyDescent="0.2">
      <c r="A118" s="212" t="str">
        <f>+A117</f>
        <v>Team C</v>
      </c>
      <c r="B118" s="212">
        <f>'G8'!A23</f>
        <v>0</v>
      </c>
      <c r="C118" s="213">
        <v>8</v>
      </c>
      <c r="D118" s="213">
        <f>+'G8'!V23</f>
        <v>0</v>
      </c>
      <c r="E118" s="213">
        <f>+'G8'!W23</f>
        <v>0</v>
      </c>
      <c r="F118" s="213">
        <f>+'G8'!X23/20</f>
        <v>0</v>
      </c>
      <c r="G118" s="213">
        <f>+'G8'!Y23/20</f>
        <v>0</v>
      </c>
      <c r="H118" s="213">
        <f>+'G8'!Z23/20</f>
        <v>0</v>
      </c>
      <c r="I118" s="213">
        <f>+'G8'!AA23/20</f>
        <v>0</v>
      </c>
      <c r="J118" s="213">
        <f>+'G8'!AB23/20</f>
        <v>0</v>
      </c>
      <c r="K118" s="213">
        <f>+'G8'!AC23/20</f>
        <v>0</v>
      </c>
      <c r="L118" s="213">
        <f>+'G8'!AD23/20</f>
        <v>0</v>
      </c>
      <c r="M118" s="213">
        <f>'G8'!CF23</f>
        <v>0</v>
      </c>
      <c r="N118" s="213">
        <f>'G8'!CG23</f>
        <v>0</v>
      </c>
      <c r="O118" s="213">
        <f>'G8'!CH23</f>
        <v>0</v>
      </c>
      <c r="P118" s="213">
        <f>'G8'!CI23</f>
        <v>0</v>
      </c>
      <c r="Q118" s="213">
        <f>'G8'!CJ23</f>
        <v>0</v>
      </c>
      <c r="R118" s="213">
        <f>'G8'!CK23</f>
        <v>0</v>
      </c>
      <c r="S118" s="213">
        <f>'G8'!CL23</f>
        <v>0</v>
      </c>
      <c r="T118" s="213">
        <f>+'G8'!AH23</f>
        <v>0</v>
      </c>
      <c r="U118" s="213">
        <f>+'G8'!AI23</f>
        <v>0</v>
      </c>
      <c r="V118" s="214">
        <f>+'G8'!AJ23</f>
        <v>0</v>
      </c>
      <c r="W118" s="213">
        <f>+'G8'!AK23</f>
        <v>0</v>
      </c>
      <c r="X118" s="213">
        <f>+'G8'!AL23</f>
        <v>0</v>
      </c>
      <c r="Y118" s="213">
        <f>+'G8'!AM23</f>
        <v>0</v>
      </c>
      <c r="Z118" s="213">
        <f>+'G8'!AN23</f>
        <v>0</v>
      </c>
      <c r="AA118" s="213">
        <f>+'G8'!AO23</f>
        <v>0</v>
      </c>
      <c r="AB118" s="213">
        <f>+'G8'!AP23</f>
        <v>0</v>
      </c>
      <c r="AC118" s="214">
        <f t="shared" si="18"/>
        <v>0</v>
      </c>
      <c r="AD118" s="245"/>
    </row>
    <row r="119" spans="1:30" s="60" customFormat="1" x14ac:dyDescent="0.2">
      <c r="A119" s="212" t="str">
        <f t="shared" ref="A119:A121" si="23">+A118</f>
        <v>Team C</v>
      </c>
      <c r="B119" s="212">
        <f>'G8'!A24</f>
        <v>0</v>
      </c>
      <c r="C119" s="213">
        <v>8</v>
      </c>
      <c r="D119" s="213">
        <f>+'G8'!V24</f>
        <v>0</v>
      </c>
      <c r="E119" s="213">
        <f>+'G8'!W24</f>
        <v>0</v>
      </c>
      <c r="F119" s="213">
        <f>+'G8'!X24/20</f>
        <v>0</v>
      </c>
      <c r="G119" s="213">
        <f>+'G8'!Y24/20</f>
        <v>0</v>
      </c>
      <c r="H119" s="213">
        <f>+'G8'!Z24/20</f>
        <v>0</v>
      </c>
      <c r="I119" s="213">
        <f>+'G8'!AA24/20</f>
        <v>0</v>
      </c>
      <c r="J119" s="213">
        <f>+'G8'!AB24/20</f>
        <v>0</v>
      </c>
      <c r="K119" s="213">
        <f>+'G8'!AC24/20</f>
        <v>0</v>
      </c>
      <c r="L119" s="213">
        <f>+'G8'!AD24/20</f>
        <v>0</v>
      </c>
      <c r="M119" s="213">
        <f>'G8'!CF24</f>
        <v>0</v>
      </c>
      <c r="N119" s="213">
        <f>'G8'!CG24</f>
        <v>0</v>
      </c>
      <c r="O119" s="213">
        <f>'G8'!CH24</f>
        <v>0</v>
      </c>
      <c r="P119" s="213">
        <f>'G8'!CI24</f>
        <v>0</v>
      </c>
      <c r="Q119" s="213">
        <f>'G8'!CJ24</f>
        <v>0</v>
      </c>
      <c r="R119" s="213">
        <f>'G8'!CK24</f>
        <v>0</v>
      </c>
      <c r="S119" s="213">
        <f>'G8'!CL24</f>
        <v>0</v>
      </c>
      <c r="T119" s="213">
        <f>+'G8'!AH24</f>
        <v>0</v>
      </c>
      <c r="U119" s="213">
        <f>+'G8'!AI24</f>
        <v>0</v>
      </c>
      <c r="V119" s="214">
        <f>+'G8'!AJ24</f>
        <v>0</v>
      </c>
      <c r="W119" s="213">
        <f>+'G8'!AK24</f>
        <v>0</v>
      </c>
      <c r="X119" s="213">
        <f>+'G8'!AL24</f>
        <v>0</v>
      </c>
      <c r="Y119" s="213">
        <f>+'G8'!AM24</f>
        <v>0</v>
      </c>
      <c r="Z119" s="213">
        <f>+'G8'!AN24</f>
        <v>0</v>
      </c>
      <c r="AA119" s="213">
        <f>+'G8'!AO24</f>
        <v>0</v>
      </c>
      <c r="AB119" s="213">
        <f>+'G8'!AP24</f>
        <v>0</v>
      </c>
      <c r="AC119" s="214">
        <f t="shared" si="18"/>
        <v>0</v>
      </c>
      <c r="AD119" s="245"/>
    </row>
    <row r="120" spans="1:30" s="60" customFormat="1" x14ac:dyDescent="0.2">
      <c r="A120" s="212" t="str">
        <f t="shared" si="23"/>
        <v>Team C</v>
      </c>
      <c r="B120" s="212">
        <f>'G8'!A25</f>
        <v>0</v>
      </c>
      <c r="C120" s="213">
        <v>8</v>
      </c>
      <c r="D120" s="213">
        <f>+'G8'!V25</f>
        <v>0</v>
      </c>
      <c r="E120" s="213">
        <f>+'G8'!W25</f>
        <v>0</v>
      </c>
      <c r="F120" s="213">
        <f>+'G8'!X25/20</f>
        <v>0</v>
      </c>
      <c r="G120" s="213">
        <f>+'G8'!Y25/20</f>
        <v>0</v>
      </c>
      <c r="H120" s="213">
        <f>+'G8'!Z25/20</f>
        <v>0</v>
      </c>
      <c r="I120" s="213">
        <f>+'G8'!AA25/20</f>
        <v>0</v>
      </c>
      <c r="J120" s="213">
        <f>+'G8'!AB25/20</f>
        <v>0</v>
      </c>
      <c r="K120" s="213">
        <f>+'G8'!AC25/20</f>
        <v>0</v>
      </c>
      <c r="L120" s="213">
        <f>+'G8'!AD25/20</f>
        <v>0</v>
      </c>
      <c r="M120" s="213">
        <f>'G8'!CF25</f>
        <v>0</v>
      </c>
      <c r="N120" s="213">
        <f>'G8'!CG25</f>
        <v>0</v>
      </c>
      <c r="O120" s="213">
        <f>'G8'!CH25</f>
        <v>0</v>
      </c>
      <c r="P120" s="213">
        <f>'G8'!CI25</f>
        <v>0</v>
      </c>
      <c r="Q120" s="213">
        <f>'G8'!CJ25</f>
        <v>0</v>
      </c>
      <c r="R120" s="213">
        <f>'G8'!CK25</f>
        <v>0</v>
      </c>
      <c r="S120" s="213">
        <f>'G8'!CL25</f>
        <v>0</v>
      </c>
      <c r="T120" s="213">
        <f>+'G8'!AH25</f>
        <v>0</v>
      </c>
      <c r="U120" s="213">
        <f>+'G8'!AI25</f>
        <v>0</v>
      </c>
      <c r="V120" s="214">
        <f>+'G8'!AJ25</f>
        <v>0</v>
      </c>
      <c r="W120" s="213">
        <f>+'G8'!AK25</f>
        <v>0</v>
      </c>
      <c r="X120" s="213">
        <f>+'G8'!AL25</f>
        <v>0</v>
      </c>
      <c r="Y120" s="213">
        <f>+'G8'!AM25</f>
        <v>0</v>
      </c>
      <c r="Z120" s="213">
        <f>+'G8'!AN25</f>
        <v>0</v>
      </c>
      <c r="AA120" s="213">
        <f>+'G8'!AO25</f>
        <v>0</v>
      </c>
      <c r="AB120" s="213">
        <f>+'G8'!AP25</f>
        <v>0</v>
      </c>
      <c r="AC120" s="214">
        <f t="shared" si="18"/>
        <v>0</v>
      </c>
      <c r="AD120" s="245"/>
    </row>
    <row r="121" spans="1:30" s="60" customFormat="1" x14ac:dyDescent="0.2">
      <c r="A121" s="209" t="str">
        <f t="shared" si="23"/>
        <v>Team C</v>
      </c>
      <c r="B121" s="209">
        <f>'G8'!A26</f>
        <v>0</v>
      </c>
      <c r="C121" s="210">
        <v>8</v>
      </c>
      <c r="D121" s="210">
        <f>+'G8'!V26</f>
        <v>0</v>
      </c>
      <c r="E121" s="210">
        <f>+'G8'!W26</f>
        <v>0</v>
      </c>
      <c r="F121" s="210">
        <f>+'G8'!X26/20</f>
        <v>0</v>
      </c>
      <c r="G121" s="210">
        <f>+'G8'!Y26/20</f>
        <v>0</v>
      </c>
      <c r="H121" s="210">
        <f>+'G8'!Z26/20</f>
        <v>0</v>
      </c>
      <c r="I121" s="210">
        <f>+'G8'!AA26/20</f>
        <v>0</v>
      </c>
      <c r="J121" s="210">
        <f>+'G8'!AB26/20</f>
        <v>0</v>
      </c>
      <c r="K121" s="210">
        <f>+'G8'!AC26/20</f>
        <v>0</v>
      </c>
      <c r="L121" s="210">
        <f>+'G8'!AD26/20</f>
        <v>0</v>
      </c>
      <c r="M121" s="210">
        <f>'G8'!CF26</f>
        <v>0</v>
      </c>
      <c r="N121" s="210">
        <f>'G8'!CG26</f>
        <v>0</v>
      </c>
      <c r="O121" s="210">
        <f>'G8'!CH26</f>
        <v>0</v>
      </c>
      <c r="P121" s="210">
        <f>'G8'!CI26</f>
        <v>0</v>
      </c>
      <c r="Q121" s="210">
        <f>'G8'!CJ26</f>
        <v>0</v>
      </c>
      <c r="R121" s="210">
        <f>'G8'!CK26</f>
        <v>0</v>
      </c>
      <c r="S121" s="210">
        <f>'G8'!CL26</f>
        <v>0</v>
      </c>
      <c r="T121" s="210">
        <f>+'G8'!AH26</f>
        <v>0</v>
      </c>
      <c r="U121" s="210">
        <f>+'G8'!AI26</f>
        <v>0</v>
      </c>
      <c r="V121" s="211">
        <f>+'G8'!AJ26</f>
        <v>0</v>
      </c>
      <c r="W121" s="210">
        <f>+'G8'!AK26</f>
        <v>0</v>
      </c>
      <c r="X121" s="210">
        <f>+'G8'!AL26</f>
        <v>0</v>
      </c>
      <c r="Y121" s="210">
        <f>+'G8'!AM26</f>
        <v>0</v>
      </c>
      <c r="Z121" s="210">
        <f>+'G8'!AN26</f>
        <v>0</v>
      </c>
      <c r="AA121" s="210">
        <f>+'G8'!AO26</f>
        <v>0</v>
      </c>
      <c r="AB121" s="210">
        <f>+'G8'!AP26</f>
        <v>0</v>
      </c>
      <c r="AC121" s="211">
        <f t="shared" si="18"/>
        <v>0</v>
      </c>
      <c r="AD121" s="245"/>
    </row>
    <row r="122" spans="1:30" x14ac:dyDescent="0.2">
      <c r="A122" s="212" t="str">
        <f>'G9'!A3</f>
        <v>Team A</v>
      </c>
      <c r="B122" s="212">
        <f>'G9'!A4</f>
        <v>0</v>
      </c>
      <c r="C122" s="213">
        <v>9</v>
      </c>
      <c r="D122" s="213">
        <f>+'G9'!V4</f>
        <v>0</v>
      </c>
      <c r="E122" s="213">
        <f>+'G9'!W4</f>
        <v>0</v>
      </c>
      <c r="F122" s="213">
        <f>+'G9'!X4/20</f>
        <v>0</v>
      </c>
      <c r="G122" s="213">
        <f>+'G9'!Y4/20</f>
        <v>0</v>
      </c>
      <c r="H122" s="213">
        <f>+'G9'!Z4/20</f>
        <v>0</v>
      </c>
      <c r="I122" s="213">
        <f>+'G9'!AA4/20</f>
        <v>0</v>
      </c>
      <c r="J122" s="213">
        <f>+'G9'!AB4/20</f>
        <v>0</v>
      </c>
      <c r="K122" s="213">
        <f>+'G9'!AC4/20</f>
        <v>0</v>
      </c>
      <c r="L122" s="213">
        <f>+'G9'!AD4/20</f>
        <v>0</v>
      </c>
      <c r="M122" s="213">
        <f>'G9'!CF4</f>
        <v>0</v>
      </c>
      <c r="N122" s="213">
        <f>'G9'!CG4</f>
        <v>0</v>
      </c>
      <c r="O122" s="213">
        <f>'G9'!CH4</f>
        <v>0</v>
      </c>
      <c r="P122" s="213">
        <f>'G9'!CI4</f>
        <v>0</v>
      </c>
      <c r="Q122" s="213">
        <f>'G9'!CJ4</f>
        <v>0</v>
      </c>
      <c r="R122" s="213">
        <f>'G9'!CK4</f>
        <v>0</v>
      </c>
      <c r="S122" s="213">
        <f>'G9'!CL4</f>
        <v>0</v>
      </c>
      <c r="T122" s="213">
        <f>+'G9'!AH4</f>
        <v>0</v>
      </c>
      <c r="U122" s="213">
        <f>+'G9'!AI4</f>
        <v>0</v>
      </c>
      <c r="V122" s="214">
        <f>+'G9'!AJ4</f>
        <v>0</v>
      </c>
      <c r="W122" s="213">
        <f>+'G9'!AK4</f>
        <v>0</v>
      </c>
      <c r="X122" s="213">
        <f>+'G9'!AL4</f>
        <v>0</v>
      </c>
      <c r="Y122" s="213">
        <f>+'G9'!AM4</f>
        <v>0</v>
      </c>
      <c r="Z122" s="213">
        <f>+'G9'!AN4</f>
        <v>0</v>
      </c>
      <c r="AA122" s="213">
        <f>+'G9'!AO4</f>
        <v>0</v>
      </c>
      <c r="AB122" s="213">
        <f>+'G9'!AP4</f>
        <v>0</v>
      </c>
      <c r="AC122" s="214">
        <f t="shared" si="18"/>
        <v>0</v>
      </c>
    </row>
    <row r="123" spans="1:30" x14ac:dyDescent="0.2">
      <c r="A123" s="212" t="str">
        <f>+A122</f>
        <v>Team A</v>
      </c>
      <c r="B123" s="212">
        <f>'G9'!A5</f>
        <v>0</v>
      </c>
      <c r="C123" s="213">
        <v>9</v>
      </c>
      <c r="D123" s="213">
        <f>+'G9'!V5</f>
        <v>0</v>
      </c>
      <c r="E123" s="213">
        <f>+'G9'!W5</f>
        <v>0</v>
      </c>
      <c r="F123" s="213">
        <f>+'G9'!X5/20</f>
        <v>0</v>
      </c>
      <c r="G123" s="213">
        <f>+'G9'!Y5/20</f>
        <v>0</v>
      </c>
      <c r="H123" s="213">
        <f>+'G9'!Z5/20</f>
        <v>0</v>
      </c>
      <c r="I123" s="213">
        <f>+'G9'!AA5/20</f>
        <v>0</v>
      </c>
      <c r="J123" s="213">
        <f>+'G9'!AB5/20</f>
        <v>0</v>
      </c>
      <c r="K123" s="213">
        <f>+'G9'!AC5/20</f>
        <v>0</v>
      </c>
      <c r="L123" s="213">
        <f>+'G9'!AD5/20</f>
        <v>0</v>
      </c>
      <c r="M123" s="213">
        <f>'G9'!CF5</f>
        <v>0</v>
      </c>
      <c r="N123" s="213">
        <f>'G9'!CG5</f>
        <v>0</v>
      </c>
      <c r="O123" s="213">
        <f>'G9'!CH5</f>
        <v>0</v>
      </c>
      <c r="P123" s="213">
        <f>'G9'!CI5</f>
        <v>0</v>
      </c>
      <c r="Q123" s="213">
        <f>'G9'!CJ5</f>
        <v>0</v>
      </c>
      <c r="R123" s="213">
        <f>'G9'!CK5</f>
        <v>0</v>
      </c>
      <c r="S123" s="213">
        <f>'G9'!CL5</f>
        <v>0</v>
      </c>
      <c r="T123" s="213">
        <f>+'G9'!AH5</f>
        <v>0</v>
      </c>
      <c r="U123" s="213">
        <f>+'G9'!AI5</f>
        <v>0</v>
      </c>
      <c r="V123" s="214">
        <f>+'G9'!AJ5</f>
        <v>0</v>
      </c>
      <c r="W123" s="213">
        <f>+'G9'!AK5</f>
        <v>0</v>
      </c>
      <c r="X123" s="213">
        <f>+'G9'!AL5</f>
        <v>0</v>
      </c>
      <c r="Y123" s="213">
        <f>+'G9'!AM5</f>
        <v>0</v>
      </c>
      <c r="Z123" s="213">
        <f>+'G9'!AN5</f>
        <v>0</v>
      </c>
      <c r="AA123" s="213">
        <f>+'G9'!AO5</f>
        <v>0</v>
      </c>
      <c r="AB123" s="213">
        <f>+'G9'!AP5</f>
        <v>0</v>
      </c>
      <c r="AC123" s="214">
        <f t="shared" si="18"/>
        <v>0</v>
      </c>
    </row>
    <row r="124" spans="1:30" x14ac:dyDescent="0.2">
      <c r="A124" s="212" t="str">
        <f t="shared" ref="A124:A126" si="24">+A123</f>
        <v>Team A</v>
      </c>
      <c r="B124" s="212">
        <f>'G9'!A6</f>
        <v>0</v>
      </c>
      <c r="C124" s="213">
        <v>9</v>
      </c>
      <c r="D124" s="213">
        <f>+'G9'!V6</f>
        <v>0</v>
      </c>
      <c r="E124" s="213">
        <f>+'G9'!W6</f>
        <v>0</v>
      </c>
      <c r="F124" s="213">
        <f>+'G9'!X6/20</f>
        <v>0</v>
      </c>
      <c r="G124" s="213">
        <f>+'G9'!Y6/20</f>
        <v>0</v>
      </c>
      <c r="H124" s="213">
        <f>+'G9'!Z6/20</f>
        <v>0</v>
      </c>
      <c r="I124" s="213">
        <f>+'G9'!AA6/20</f>
        <v>0</v>
      </c>
      <c r="J124" s="213">
        <f>+'G9'!AB6/20</f>
        <v>0</v>
      </c>
      <c r="K124" s="213">
        <f>+'G9'!AC6/20</f>
        <v>0</v>
      </c>
      <c r="L124" s="213">
        <f>+'G9'!AD6/20</f>
        <v>0</v>
      </c>
      <c r="M124" s="213">
        <f>'G9'!CF6</f>
        <v>0</v>
      </c>
      <c r="N124" s="213">
        <f>'G9'!CG6</f>
        <v>0</v>
      </c>
      <c r="O124" s="213">
        <f>'G9'!CH6</f>
        <v>0</v>
      </c>
      <c r="P124" s="213">
        <f>'G9'!CI6</f>
        <v>0</v>
      </c>
      <c r="Q124" s="213">
        <f>'G9'!CJ6</f>
        <v>0</v>
      </c>
      <c r="R124" s="213">
        <f>'G9'!CK6</f>
        <v>0</v>
      </c>
      <c r="S124" s="213">
        <f>'G9'!CL6</f>
        <v>0</v>
      </c>
      <c r="T124" s="213">
        <f>+'G9'!AH6</f>
        <v>0</v>
      </c>
      <c r="U124" s="213">
        <f>+'G9'!AI6</f>
        <v>0</v>
      </c>
      <c r="V124" s="214">
        <f>+'G9'!AJ6</f>
        <v>0</v>
      </c>
      <c r="W124" s="213">
        <f>+'G9'!AK6</f>
        <v>0</v>
      </c>
      <c r="X124" s="213">
        <f>+'G9'!AL6</f>
        <v>0</v>
      </c>
      <c r="Y124" s="213">
        <f>+'G9'!AM6</f>
        <v>0</v>
      </c>
      <c r="Z124" s="213">
        <f>+'G9'!AN6</f>
        <v>0</v>
      </c>
      <c r="AA124" s="213">
        <f>+'G9'!AO6</f>
        <v>0</v>
      </c>
      <c r="AB124" s="213">
        <f>+'G9'!AP6</f>
        <v>0</v>
      </c>
      <c r="AC124" s="214">
        <f t="shared" si="18"/>
        <v>0</v>
      </c>
    </row>
    <row r="125" spans="1:30" x14ac:dyDescent="0.2">
      <c r="A125" s="212" t="str">
        <f t="shared" si="24"/>
        <v>Team A</v>
      </c>
      <c r="B125" s="212">
        <f>'G9'!A7</f>
        <v>0</v>
      </c>
      <c r="C125" s="213">
        <v>9</v>
      </c>
      <c r="D125" s="213">
        <f>+'G9'!V7</f>
        <v>0</v>
      </c>
      <c r="E125" s="213">
        <f>+'G9'!W7</f>
        <v>0</v>
      </c>
      <c r="F125" s="213">
        <f>+'G9'!X7/20</f>
        <v>0</v>
      </c>
      <c r="G125" s="213">
        <f>+'G9'!Y7/20</f>
        <v>0</v>
      </c>
      <c r="H125" s="213">
        <f>+'G9'!Z7/20</f>
        <v>0</v>
      </c>
      <c r="I125" s="213">
        <f>+'G9'!AA7/20</f>
        <v>0</v>
      </c>
      <c r="J125" s="213">
        <f>+'G9'!AB7/20</f>
        <v>0</v>
      </c>
      <c r="K125" s="213">
        <f>+'G9'!AC7/20</f>
        <v>0</v>
      </c>
      <c r="L125" s="213">
        <f>+'G9'!AD7/20</f>
        <v>0</v>
      </c>
      <c r="M125" s="213">
        <f>'G9'!CF7</f>
        <v>0</v>
      </c>
      <c r="N125" s="213">
        <f>'G9'!CG7</f>
        <v>0</v>
      </c>
      <c r="O125" s="213">
        <f>'G9'!CH7</f>
        <v>0</v>
      </c>
      <c r="P125" s="213">
        <f>'G9'!CI7</f>
        <v>0</v>
      </c>
      <c r="Q125" s="213">
        <f>'G9'!CJ7</f>
        <v>0</v>
      </c>
      <c r="R125" s="213">
        <f>'G9'!CK7</f>
        <v>0</v>
      </c>
      <c r="S125" s="213">
        <f>'G9'!CL7</f>
        <v>0</v>
      </c>
      <c r="T125" s="213">
        <f>+'G9'!AH7</f>
        <v>0</v>
      </c>
      <c r="U125" s="213">
        <f>+'G9'!AI7</f>
        <v>0</v>
      </c>
      <c r="V125" s="214">
        <f>+'G9'!AJ7</f>
        <v>0</v>
      </c>
      <c r="W125" s="213">
        <f>+'G9'!AK7</f>
        <v>0</v>
      </c>
      <c r="X125" s="213">
        <f>+'G9'!AL7</f>
        <v>0</v>
      </c>
      <c r="Y125" s="213">
        <f>+'G9'!AM7</f>
        <v>0</v>
      </c>
      <c r="Z125" s="213">
        <f>+'G9'!AN7</f>
        <v>0</v>
      </c>
      <c r="AA125" s="213">
        <f>+'G9'!AO7</f>
        <v>0</v>
      </c>
      <c r="AB125" s="213">
        <f>+'G9'!AP7</f>
        <v>0</v>
      </c>
      <c r="AC125" s="214">
        <f t="shared" si="18"/>
        <v>0</v>
      </c>
    </row>
    <row r="126" spans="1:30" x14ac:dyDescent="0.2">
      <c r="A126" s="212" t="str">
        <f t="shared" si="24"/>
        <v>Team A</v>
      </c>
      <c r="B126" s="212">
        <f>'G9'!A8</f>
        <v>0</v>
      </c>
      <c r="C126" s="213">
        <v>9</v>
      </c>
      <c r="D126" s="213">
        <f>+'G9'!V8</f>
        <v>0</v>
      </c>
      <c r="E126" s="213">
        <f>+'G9'!W8</f>
        <v>0</v>
      </c>
      <c r="F126" s="213">
        <f>+'G9'!X8/20</f>
        <v>0</v>
      </c>
      <c r="G126" s="213">
        <f>+'G9'!Y8/20</f>
        <v>0</v>
      </c>
      <c r="H126" s="213">
        <f>+'G9'!Z8/20</f>
        <v>0</v>
      </c>
      <c r="I126" s="213">
        <f>+'G9'!AA8/20</f>
        <v>0</v>
      </c>
      <c r="J126" s="213">
        <f>+'G9'!AB8/20</f>
        <v>0</v>
      </c>
      <c r="K126" s="213">
        <f>+'G9'!AC8/20</f>
        <v>0</v>
      </c>
      <c r="L126" s="213">
        <f>+'G9'!AD8/20</f>
        <v>0</v>
      </c>
      <c r="M126" s="213">
        <f>'G9'!CF8</f>
        <v>0</v>
      </c>
      <c r="N126" s="213">
        <f>'G9'!CG8</f>
        <v>0</v>
      </c>
      <c r="O126" s="213">
        <f>'G9'!CH8</f>
        <v>0</v>
      </c>
      <c r="P126" s="213">
        <f>'G9'!CI8</f>
        <v>0</v>
      </c>
      <c r="Q126" s="213">
        <f>'G9'!CJ8</f>
        <v>0</v>
      </c>
      <c r="R126" s="213">
        <f>'G9'!CK8</f>
        <v>0</v>
      </c>
      <c r="S126" s="213">
        <f>'G9'!CL8</f>
        <v>0</v>
      </c>
      <c r="T126" s="213">
        <f>+'G9'!AH8</f>
        <v>0</v>
      </c>
      <c r="U126" s="213">
        <f>+'G9'!AI8</f>
        <v>0</v>
      </c>
      <c r="V126" s="214">
        <f>+'G9'!AJ8</f>
        <v>0</v>
      </c>
      <c r="W126" s="213">
        <f>+'G9'!AK8</f>
        <v>0</v>
      </c>
      <c r="X126" s="213">
        <f>+'G9'!AL8</f>
        <v>0</v>
      </c>
      <c r="Y126" s="213">
        <f>+'G9'!AM8</f>
        <v>0</v>
      </c>
      <c r="Z126" s="213">
        <f>+'G9'!AN8</f>
        <v>0</v>
      </c>
      <c r="AA126" s="213">
        <f>+'G9'!AO8</f>
        <v>0</v>
      </c>
      <c r="AB126" s="213">
        <f>+'G9'!AP8</f>
        <v>0</v>
      </c>
      <c r="AC126" s="214">
        <f t="shared" si="18"/>
        <v>0</v>
      </c>
    </row>
    <row r="127" spans="1:30" x14ac:dyDescent="0.2">
      <c r="A127" s="212" t="str">
        <f>'G9'!A12</f>
        <v>Team B</v>
      </c>
      <c r="B127" s="212">
        <f>'G9'!A13</f>
        <v>0</v>
      </c>
      <c r="C127" s="213">
        <v>9</v>
      </c>
      <c r="D127" s="213">
        <f>+'G9'!V13</f>
        <v>0</v>
      </c>
      <c r="E127" s="213">
        <f>+'G9'!W13</f>
        <v>0</v>
      </c>
      <c r="F127" s="213">
        <f>+'G9'!X13/20</f>
        <v>0</v>
      </c>
      <c r="G127" s="213">
        <f>+'G9'!Y13/20</f>
        <v>0</v>
      </c>
      <c r="H127" s="213">
        <f>+'G9'!Z13/20</f>
        <v>0</v>
      </c>
      <c r="I127" s="213">
        <f>+'G9'!AA13/20</f>
        <v>0</v>
      </c>
      <c r="J127" s="213">
        <f>+'G9'!AB13/20</f>
        <v>0</v>
      </c>
      <c r="K127" s="213">
        <f>+'G9'!AC13/20</f>
        <v>0</v>
      </c>
      <c r="L127" s="213">
        <f>+'G9'!AD13/20</f>
        <v>0</v>
      </c>
      <c r="M127" s="213">
        <f>'G9'!CF13</f>
        <v>0</v>
      </c>
      <c r="N127" s="213">
        <f>'G9'!CG13</f>
        <v>0</v>
      </c>
      <c r="O127" s="213">
        <f>'G9'!CH13</f>
        <v>0</v>
      </c>
      <c r="P127" s="213">
        <f>'G9'!CI13</f>
        <v>0</v>
      </c>
      <c r="Q127" s="213">
        <f>'G9'!CJ13</f>
        <v>0</v>
      </c>
      <c r="R127" s="213">
        <f>'G9'!CK13</f>
        <v>0</v>
      </c>
      <c r="S127" s="213">
        <f>'G9'!CL13</f>
        <v>0</v>
      </c>
      <c r="T127" s="213">
        <f>+'G9'!AH13</f>
        <v>0</v>
      </c>
      <c r="U127" s="213">
        <f>+'G9'!AI13</f>
        <v>0</v>
      </c>
      <c r="V127" s="214">
        <f>+'G9'!AJ13</f>
        <v>0</v>
      </c>
      <c r="W127" s="213">
        <f>+'G9'!AK13</f>
        <v>0</v>
      </c>
      <c r="X127" s="213">
        <f>+'G9'!AL13</f>
        <v>0</v>
      </c>
      <c r="Y127" s="213">
        <f>+'G9'!AM13</f>
        <v>0</v>
      </c>
      <c r="Z127" s="213">
        <f>+'G9'!AN13</f>
        <v>0</v>
      </c>
      <c r="AA127" s="213">
        <f>+'G9'!AO13</f>
        <v>0</v>
      </c>
      <c r="AB127" s="213">
        <f>+'G9'!AP13</f>
        <v>0</v>
      </c>
      <c r="AC127" s="214">
        <f t="shared" si="18"/>
        <v>0</v>
      </c>
    </row>
    <row r="128" spans="1:30" x14ac:dyDescent="0.2">
      <c r="A128" s="212" t="str">
        <f>+A127</f>
        <v>Team B</v>
      </c>
      <c r="B128" s="212">
        <f>'G9'!A14</f>
        <v>0</v>
      </c>
      <c r="C128" s="213">
        <v>9</v>
      </c>
      <c r="D128" s="213">
        <f>+'G9'!V14</f>
        <v>0</v>
      </c>
      <c r="E128" s="213">
        <f>+'G9'!W14</f>
        <v>0</v>
      </c>
      <c r="F128" s="213">
        <f>+'G9'!X14/20</f>
        <v>0</v>
      </c>
      <c r="G128" s="213">
        <f>+'G9'!Y14/20</f>
        <v>0</v>
      </c>
      <c r="H128" s="213">
        <f>+'G9'!Z14/20</f>
        <v>0</v>
      </c>
      <c r="I128" s="213">
        <f>+'G9'!AA14/20</f>
        <v>0</v>
      </c>
      <c r="J128" s="213">
        <f>+'G9'!AB14/20</f>
        <v>0</v>
      </c>
      <c r="K128" s="213">
        <f>+'G9'!AC14/20</f>
        <v>0</v>
      </c>
      <c r="L128" s="213">
        <f>+'G9'!AD14/20</f>
        <v>0</v>
      </c>
      <c r="M128" s="213">
        <f>'G9'!CF14</f>
        <v>0</v>
      </c>
      <c r="N128" s="213">
        <f>'G9'!CG14</f>
        <v>0</v>
      </c>
      <c r="O128" s="213">
        <f>'G9'!CH14</f>
        <v>0</v>
      </c>
      <c r="P128" s="213">
        <f>'G9'!CI14</f>
        <v>0</v>
      </c>
      <c r="Q128" s="213">
        <f>'G9'!CJ14</f>
        <v>0</v>
      </c>
      <c r="R128" s="213">
        <f>'G9'!CK14</f>
        <v>0</v>
      </c>
      <c r="S128" s="213">
        <f>'G9'!CL14</f>
        <v>0</v>
      </c>
      <c r="T128" s="213">
        <f>+'G9'!AH14</f>
        <v>0</v>
      </c>
      <c r="U128" s="213">
        <f>+'G9'!AI14</f>
        <v>0</v>
      </c>
      <c r="V128" s="214">
        <f>+'G9'!AJ14</f>
        <v>0</v>
      </c>
      <c r="W128" s="213">
        <f>+'G9'!AK14</f>
        <v>0</v>
      </c>
      <c r="X128" s="213">
        <f>+'G9'!AL14</f>
        <v>0</v>
      </c>
      <c r="Y128" s="213">
        <f>+'G9'!AM14</f>
        <v>0</v>
      </c>
      <c r="Z128" s="213">
        <f>+'G9'!AN14</f>
        <v>0</v>
      </c>
      <c r="AA128" s="213">
        <f>+'G9'!AO14</f>
        <v>0</v>
      </c>
      <c r="AB128" s="213">
        <f>+'G9'!AP14</f>
        <v>0</v>
      </c>
      <c r="AC128" s="214">
        <f t="shared" si="18"/>
        <v>0</v>
      </c>
    </row>
    <row r="129" spans="1:30" x14ac:dyDescent="0.2">
      <c r="A129" s="212" t="str">
        <f t="shared" ref="A129:A131" si="25">+A128</f>
        <v>Team B</v>
      </c>
      <c r="B129" s="212">
        <f>'G9'!A15</f>
        <v>0</v>
      </c>
      <c r="C129" s="213">
        <v>9</v>
      </c>
      <c r="D129" s="213">
        <f>+'G9'!V15</f>
        <v>0</v>
      </c>
      <c r="E129" s="213">
        <f>+'G9'!W15</f>
        <v>0</v>
      </c>
      <c r="F129" s="213">
        <f>+'G9'!X15/20</f>
        <v>0</v>
      </c>
      <c r="G129" s="213">
        <f>+'G9'!Y15/20</f>
        <v>0</v>
      </c>
      <c r="H129" s="213">
        <f>+'G9'!Z15/20</f>
        <v>0</v>
      </c>
      <c r="I129" s="213">
        <f>+'G9'!AA15/20</f>
        <v>0</v>
      </c>
      <c r="J129" s="213">
        <f>+'G9'!AB15/20</f>
        <v>0</v>
      </c>
      <c r="K129" s="213">
        <f>+'G9'!AC15/20</f>
        <v>0</v>
      </c>
      <c r="L129" s="213">
        <f>+'G9'!AD15/20</f>
        <v>0</v>
      </c>
      <c r="M129" s="213">
        <f>'G9'!CF15</f>
        <v>0</v>
      </c>
      <c r="N129" s="213">
        <f>'G9'!CG15</f>
        <v>0</v>
      </c>
      <c r="O129" s="213">
        <f>'G9'!CH15</f>
        <v>0</v>
      </c>
      <c r="P129" s="213">
        <f>'G9'!CI15</f>
        <v>0</v>
      </c>
      <c r="Q129" s="213">
        <f>'G9'!CJ15</f>
        <v>0</v>
      </c>
      <c r="R129" s="213">
        <f>'G9'!CK15</f>
        <v>0</v>
      </c>
      <c r="S129" s="213">
        <f>'G9'!CL15</f>
        <v>0</v>
      </c>
      <c r="T129" s="213">
        <f>+'G9'!AH15</f>
        <v>0</v>
      </c>
      <c r="U129" s="213">
        <f>+'G9'!AI15</f>
        <v>0</v>
      </c>
      <c r="V129" s="214">
        <f>+'G9'!AJ15</f>
        <v>0</v>
      </c>
      <c r="W129" s="213">
        <f>+'G9'!AK15</f>
        <v>0</v>
      </c>
      <c r="X129" s="213">
        <f>+'G9'!AL15</f>
        <v>0</v>
      </c>
      <c r="Y129" s="213">
        <f>+'G9'!AM15</f>
        <v>0</v>
      </c>
      <c r="Z129" s="213">
        <f>+'G9'!AN15</f>
        <v>0</v>
      </c>
      <c r="AA129" s="213">
        <f>+'G9'!AO15</f>
        <v>0</v>
      </c>
      <c r="AB129" s="213">
        <f>+'G9'!AP15</f>
        <v>0</v>
      </c>
      <c r="AC129" s="214">
        <f t="shared" si="18"/>
        <v>0</v>
      </c>
    </row>
    <row r="130" spans="1:30" x14ac:dyDescent="0.2">
      <c r="A130" s="212" t="str">
        <f t="shared" si="25"/>
        <v>Team B</v>
      </c>
      <c r="B130" s="212">
        <f>'G9'!A16</f>
        <v>0</v>
      </c>
      <c r="C130" s="213">
        <v>9</v>
      </c>
      <c r="D130" s="213">
        <f>+'G9'!V16</f>
        <v>0</v>
      </c>
      <c r="E130" s="213">
        <f>+'G9'!W16</f>
        <v>0</v>
      </c>
      <c r="F130" s="213">
        <f>+'G9'!X16/20</f>
        <v>0</v>
      </c>
      <c r="G130" s="213">
        <f>+'G9'!Y16/20</f>
        <v>0</v>
      </c>
      <c r="H130" s="213">
        <f>+'G9'!Z16/20</f>
        <v>0</v>
      </c>
      <c r="I130" s="213">
        <f>+'G9'!AA16/20</f>
        <v>0</v>
      </c>
      <c r="J130" s="213">
        <f>+'G9'!AB16/20</f>
        <v>0</v>
      </c>
      <c r="K130" s="213">
        <f>+'G9'!AC16/20</f>
        <v>0</v>
      </c>
      <c r="L130" s="213">
        <f>+'G9'!AD16/20</f>
        <v>0</v>
      </c>
      <c r="M130" s="213">
        <f>'G9'!CF16</f>
        <v>0</v>
      </c>
      <c r="N130" s="213">
        <f>'G9'!CG16</f>
        <v>0</v>
      </c>
      <c r="O130" s="213">
        <f>'G9'!CH16</f>
        <v>0</v>
      </c>
      <c r="P130" s="213">
        <f>'G9'!CI16</f>
        <v>0</v>
      </c>
      <c r="Q130" s="213">
        <f>'G9'!CJ16</f>
        <v>0</v>
      </c>
      <c r="R130" s="213">
        <f>'G9'!CK16</f>
        <v>0</v>
      </c>
      <c r="S130" s="213">
        <f>'G9'!CL16</f>
        <v>0</v>
      </c>
      <c r="T130" s="213">
        <f>+'G9'!AH16</f>
        <v>0</v>
      </c>
      <c r="U130" s="213">
        <f>+'G9'!AI16</f>
        <v>0</v>
      </c>
      <c r="V130" s="214">
        <f>+'G9'!AJ16</f>
        <v>0</v>
      </c>
      <c r="W130" s="213">
        <f>+'G9'!AK16</f>
        <v>0</v>
      </c>
      <c r="X130" s="213">
        <f>+'G9'!AL16</f>
        <v>0</v>
      </c>
      <c r="Y130" s="213">
        <f>+'G9'!AM16</f>
        <v>0</v>
      </c>
      <c r="Z130" s="213">
        <f>+'G9'!AN16</f>
        <v>0</v>
      </c>
      <c r="AA130" s="213">
        <f>+'G9'!AO16</f>
        <v>0</v>
      </c>
      <c r="AB130" s="213">
        <f>+'G9'!AP16</f>
        <v>0</v>
      </c>
      <c r="AC130" s="214">
        <f t="shared" si="18"/>
        <v>0</v>
      </c>
    </row>
    <row r="131" spans="1:30" x14ac:dyDescent="0.2">
      <c r="A131" s="212" t="str">
        <f t="shared" si="25"/>
        <v>Team B</v>
      </c>
      <c r="B131" s="212">
        <f>'G9'!A17</f>
        <v>0</v>
      </c>
      <c r="C131" s="213">
        <v>9</v>
      </c>
      <c r="D131" s="213">
        <f>+'G9'!V17</f>
        <v>0</v>
      </c>
      <c r="E131" s="213">
        <f>+'G9'!W17</f>
        <v>0</v>
      </c>
      <c r="F131" s="213">
        <f>+'G9'!X17/20</f>
        <v>0</v>
      </c>
      <c r="G131" s="213">
        <f>+'G9'!Y17/20</f>
        <v>0</v>
      </c>
      <c r="H131" s="213">
        <f>+'G9'!Z17/20</f>
        <v>0</v>
      </c>
      <c r="I131" s="213">
        <f>+'G9'!AA17/20</f>
        <v>0</v>
      </c>
      <c r="J131" s="213">
        <f>+'G9'!AB17/20</f>
        <v>0</v>
      </c>
      <c r="K131" s="213">
        <f>+'G9'!AC17/20</f>
        <v>0</v>
      </c>
      <c r="L131" s="213">
        <f>+'G9'!AD17/20</f>
        <v>0</v>
      </c>
      <c r="M131" s="213">
        <f>'G9'!CF17</f>
        <v>0</v>
      </c>
      <c r="N131" s="213">
        <f>'G9'!CG17</f>
        <v>0</v>
      </c>
      <c r="O131" s="213">
        <f>'G9'!CH17</f>
        <v>0</v>
      </c>
      <c r="P131" s="213">
        <f>'G9'!CI17</f>
        <v>0</v>
      </c>
      <c r="Q131" s="213">
        <f>'G9'!CJ17</f>
        <v>0</v>
      </c>
      <c r="R131" s="213">
        <f>'G9'!CK17</f>
        <v>0</v>
      </c>
      <c r="S131" s="213">
        <f>'G9'!CL17</f>
        <v>0</v>
      </c>
      <c r="T131" s="213">
        <f>+'G9'!AH17</f>
        <v>0</v>
      </c>
      <c r="U131" s="213">
        <f>+'G9'!AI17</f>
        <v>0</v>
      </c>
      <c r="V131" s="214">
        <f>+'G9'!AJ17</f>
        <v>0</v>
      </c>
      <c r="W131" s="213">
        <f>+'G9'!AK17</f>
        <v>0</v>
      </c>
      <c r="X131" s="213">
        <f>+'G9'!AL17</f>
        <v>0</v>
      </c>
      <c r="Y131" s="213">
        <f>+'G9'!AM17</f>
        <v>0</v>
      </c>
      <c r="Z131" s="213">
        <f>+'G9'!AN17</f>
        <v>0</v>
      </c>
      <c r="AA131" s="213">
        <f>+'G9'!AO17</f>
        <v>0</v>
      </c>
      <c r="AB131" s="213">
        <f>+'G9'!AP17</f>
        <v>0</v>
      </c>
      <c r="AC131" s="214">
        <f t="shared" si="18"/>
        <v>0</v>
      </c>
    </row>
    <row r="132" spans="1:30" s="60" customFormat="1" x14ac:dyDescent="0.2">
      <c r="A132" s="212" t="str">
        <f>'G9'!A21</f>
        <v>Team C</v>
      </c>
      <c r="B132" s="212">
        <f>'G9'!A22</f>
        <v>0</v>
      </c>
      <c r="C132" s="213">
        <v>9</v>
      </c>
      <c r="D132" s="213">
        <f>+'G9'!V22</f>
        <v>0</v>
      </c>
      <c r="E132" s="213">
        <f>+'G9'!W22</f>
        <v>0</v>
      </c>
      <c r="F132" s="213">
        <f>+'G9'!X22/20</f>
        <v>0</v>
      </c>
      <c r="G132" s="213">
        <f>+'G9'!Y22/20</f>
        <v>0</v>
      </c>
      <c r="H132" s="213">
        <f>+'G9'!Z22/20</f>
        <v>0</v>
      </c>
      <c r="I132" s="213">
        <f>+'G9'!AA22/20</f>
        <v>0</v>
      </c>
      <c r="J132" s="213">
        <f>+'G9'!AB22/20</f>
        <v>0</v>
      </c>
      <c r="K132" s="213">
        <f>+'G9'!AC22/20</f>
        <v>0</v>
      </c>
      <c r="L132" s="213">
        <f>+'G9'!AD22/20</f>
        <v>0</v>
      </c>
      <c r="M132" s="213">
        <f>'G9'!CF22</f>
        <v>0</v>
      </c>
      <c r="N132" s="213">
        <f>'G9'!CG22</f>
        <v>0</v>
      </c>
      <c r="O132" s="213">
        <f>'G9'!CH22</f>
        <v>0</v>
      </c>
      <c r="P132" s="213">
        <f>'G9'!CI22</f>
        <v>0</v>
      </c>
      <c r="Q132" s="213">
        <f>'G9'!CJ22</f>
        <v>0</v>
      </c>
      <c r="R132" s="213">
        <f>'G9'!CK22</f>
        <v>0</v>
      </c>
      <c r="S132" s="213">
        <f>'G9'!CL22</f>
        <v>0</v>
      </c>
      <c r="T132" s="213">
        <f>+'G9'!AH22</f>
        <v>0</v>
      </c>
      <c r="U132" s="213">
        <f>+'G9'!AI22</f>
        <v>0</v>
      </c>
      <c r="V132" s="214">
        <f>+'G9'!AJ22</f>
        <v>0</v>
      </c>
      <c r="W132" s="213">
        <f>+'G9'!AK22</f>
        <v>0</v>
      </c>
      <c r="X132" s="213">
        <f>+'G9'!AL22</f>
        <v>0</v>
      </c>
      <c r="Y132" s="213">
        <f>+'G9'!AM22</f>
        <v>0</v>
      </c>
      <c r="Z132" s="213">
        <f>+'G9'!AN22</f>
        <v>0</v>
      </c>
      <c r="AA132" s="213">
        <f>+'G9'!AO22</f>
        <v>0</v>
      </c>
      <c r="AB132" s="213">
        <f>+'G9'!AP22</f>
        <v>0</v>
      </c>
      <c r="AC132" s="214">
        <f t="shared" si="18"/>
        <v>0</v>
      </c>
      <c r="AD132" s="245"/>
    </row>
    <row r="133" spans="1:30" s="60" customFormat="1" x14ac:dyDescent="0.2">
      <c r="A133" s="212" t="str">
        <f>+A132</f>
        <v>Team C</v>
      </c>
      <c r="B133" s="212">
        <f>'G9'!A23</f>
        <v>0</v>
      </c>
      <c r="C133" s="213">
        <v>9</v>
      </c>
      <c r="D133" s="213">
        <f>+'G9'!V23</f>
        <v>0</v>
      </c>
      <c r="E133" s="213">
        <f>+'G9'!W23</f>
        <v>0</v>
      </c>
      <c r="F133" s="213">
        <f>+'G9'!X23/20</f>
        <v>0</v>
      </c>
      <c r="G133" s="213">
        <f>+'G9'!Y23/20</f>
        <v>0</v>
      </c>
      <c r="H133" s="213">
        <f>+'G9'!Z23/20</f>
        <v>0</v>
      </c>
      <c r="I133" s="213">
        <f>+'G9'!AA23/20</f>
        <v>0</v>
      </c>
      <c r="J133" s="213">
        <f>+'G9'!AB23/20</f>
        <v>0</v>
      </c>
      <c r="K133" s="213">
        <f>+'G9'!AC23/20</f>
        <v>0</v>
      </c>
      <c r="L133" s="213">
        <f>+'G9'!AD23/20</f>
        <v>0</v>
      </c>
      <c r="M133" s="213">
        <f>'G9'!CF23</f>
        <v>0</v>
      </c>
      <c r="N133" s="213">
        <f>'G9'!CG23</f>
        <v>0</v>
      </c>
      <c r="O133" s="213">
        <f>'G9'!CH23</f>
        <v>0</v>
      </c>
      <c r="P133" s="213">
        <f>'G9'!CI23</f>
        <v>0</v>
      </c>
      <c r="Q133" s="213">
        <f>'G9'!CJ23</f>
        <v>0</v>
      </c>
      <c r="R133" s="213">
        <f>'G9'!CK23</f>
        <v>0</v>
      </c>
      <c r="S133" s="213">
        <f>'G9'!CL23</f>
        <v>0</v>
      </c>
      <c r="T133" s="213">
        <f>+'G9'!AH23</f>
        <v>0</v>
      </c>
      <c r="U133" s="213">
        <f>+'G9'!AI23</f>
        <v>0</v>
      </c>
      <c r="V133" s="214">
        <f>+'G9'!AJ23</f>
        <v>0</v>
      </c>
      <c r="W133" s="213">
        <f>+'G9'!AK23</f>
        <v>0</v>
      </c>
      <c r="X133" s="213">
        <f>+'G9'!AL23</f>
        <v>0</v>
      </c>
      <c r="Y133" s="213">
        <f>+'G9'!AM23</f>
        <v>0</v>
      </c>
      <c r="Z133" s="213">
        <f>+'G9'!AN23</f>
        <v>0</v>
      </c>
      <c r="AA133" s="213">
        <f>+'G9'!AO23</f>
        <v>0</v>
      </c>
      <c r="AB133" s="213">
        <f>+'G9'!AP23</f>
        <v>0</v>
      </c>
      <c r="AC133" s="214">
        <f t="shared" si="18"/>
        <v>0</v>
      </c>
      <c r="AD133" s="245"/>
    </row>
    <row r="134" spans="1:30" s="60" customFormat="1" x14ac:dyDescent="0.2">
      <c r="A134" s="212" t="str">
        <f t="shared" ref="A134:A136" si="26">+A133</f>
        <v>Team C</v>
      </c>
      <c r="B134" s="212">
        <f>'G9'!A24</f>
        <v>0</v>
      </c>
      <c r="C134" s="213">
        <v>9</v>
      </c>
      <c r="D134" s="213">
        <f>+'G9'!V24</f>
        <v>0</v>
      </c>
      <c r="E134" s="213">
        <f>+'G9'!W24</f>
        <v>0</v>
      </c>
      <c r="F134" s="213">
        <f>+'G9'!X24/20</f>
        <v>0</v>
      </c>
      <c r="G134" s="213">
        <f>+'G9'!Y24/20</f>
        <v>0</v>
      </c>
      <c r="H134" s="213">
        <f>+'G9'!Z24/20</f>
        <v>0</v>
      </c>
      <c r="I134" s="213">
        <f>+'G9'!AA24/20</f>
        <v>0</v>
      </c>
      <c r="J134" s="213">
        <f>+'G9'!AB24/20</f>
        <v>0</v>
      </c>
      <c r="K134" s="213">
        <f>+'G9'!AC24/20</f>
        <v>0</v>
      </c>
      <c r="L134" s="213">
        <f>+'G9'!AD24/20</f>
        <v>0</v>
      </c>
      <c r="M134" s="213">
        <f>'G9'!CF24</f>
        <v>0</v>
      </c>
      <c r="N134" s="213">
        <f>'G9'!CG24</f>
        <v>0</v>
      </c>
      <c r="O134" s="213">
        <f>'G9'!CH24</f>
        <v>0</v>
      </c>
      <c r="P134" s="213">
        <f>'G9'!CI24</f>
        <v>0</v>
      </c>
      <c r="Q134" s="213">
        <f>'G9'!CJ24</f>
        <v>0</v>
      </c>
      <c r="R134" s="213">
        <f>'G9'!CK24</f>
        <v>0</v>
      </c>
      <c r="S134" s="213">
        <f>'G9'!CL24</f>
        <v>0</v>
      </c>
      <c r="T134" s="213">
        <f>+'G9'!AH24</f>
        <v>0</v>
      </c>
      <c r="U134" s="213">
        <f>+'G9'!AI24</f>
        <v>0</v>
      </c>
      <c r="V134" s="214">
        <f>+'G9'!AJ24</f>
        <v>0</v>
      </c>
      <c r="W134" s="213">
        <f>+'G9'!AK24</f>
        <v>0</v>
      </c>
      <c r="X134" s="213">
        <f>+'G9'!AL24</f>
        <v>0</v>
      </c>
      <c r="Y134" s="213">
        <f>+'G9'!AM24</f>
        <v>0</v>
      </c>
      <c r="Z134" s="213">
        <f>+'G9'!AN24</f>
        <v>0</v>
      </c>
      <c r="AA134" s="213">
        <f>+'G9'!AO24</f>
        <v>0</v>
      </c>
      <c r="AB134" s="213">
        <f>+'G9'!AP24</f>
        <v>0</v>
      </c>
      <c r="AC134" s="214">
        <f t="shared" si="18"/>
        <v>0</v>
      </c>
      <c r="AD134" s="245"/>
    </row>
    <row r="135" spans="1:30" s="60" customFormat="1" x14ac:dyDescent="0.2">
      <c r="A135" s="212" t="str">
        <f t="shared" si="26"/>
        <v>Team C</v>
      </c>
      <c r="B135" s="212">
        <f>'G9'!A25</f>
        <v>0</v>
      </c>
      <c r="C135" s="213">
        <v>9</v>
      </c>
      <c r="D135" s="213">
        <f>+'G9'!V25</f>
        <v>0</v>
      </c>
      <c r="E135" s="213">
        <f>+'G9'!W25</f>
        <v>0</v>
      </c>
      <c r="F135" s="213">
        <f>+'G9'!X25/20</f>
        <v>0</v>
      </c>
      <c r="G135" s="213">
        <f>+'G9'!Y25/20</f>
        <v>0</v>
      </c>
      <c r="H135" s="213">
        <f>+'G9'!Z25/20</f>
        <v>0</v>
      </c>
      <c r="I135" s="213">
        <f>+'G9'!AA25/20</f>
        <v>0</v>
      </c>
      <c r="J135" s="213">
        <f>+'G9'!AB25/20</f>
        <v>0</v>
      </c>
      <c r="K135" s="213">
        <f>+'G9'!AC25/20</f>
        <v>0</v>
      </c>
      <c r="L135" s="213">
        <f>+'G9'!AD25/20</f>
        <v>0</v>
      </c>
      <c r="M135" s="213">
        <f>'G9'!CF25</f>
        <v>0</v>
      </c>
      <c r="N135" s="213">
        <f>'G9'!CG25</f>
        <v>0</v>
      </c>
      <c r="O135" s="213">
        <f>'G9'!CH25</f>
        <v>0</v>
      </c>
      <c r="P135" s="213">
        <f>'G9'!CI25</f>
        <v>0</v>
      </c>
      <c r="Q135" s="213">
        <f>'G9'!CJ25</f>
        <v>0</v>
      </c>
      <c r="R135" s="213">
        <f>'G9'!CK25</f>
        <v>0</v>
      </c>
      <c r="S135" s="213">
        <f>'G9'!CL25</f>
        <v>0</v>
      </c>
      <c r="T135" s="213">
        <f>+'G9'!AH25</f>
        <v>0</v>
      </c>
      <c r="U135" s="213">
        <f>+'G9'!AI25</f>
        <v>0</v>
      </c>
      <c r="V135" s="214">
        <f>+'G9'!AJ25</f>
        <v>0</v>
      </c>
      <c r="W135" s="213">
        <f>+'G9'!AK25</f>
        <v>0</v>
      </c>
      <c r="X135" s="213">
        <f>+'G9'!AL25</f>
        <v>0</v>
      </c>
      <c r="Y135" s="213">
        <f>+'G9'!AM25</f>
        <v>0</v>
      </c>
      <c r="Z135" s="213">
        <f>+'G9'!AN25</f>
        <v>0</v>
      </c>
      <c r="AA135" s="213">
        <f>+'G9'!AO25</f>
        <v>0</v>
      </c>
      <c r="AB135" s="213">
        <f>+'G9'!AP25</f>
        <v>0</v>
      </c>
      <c r="AC135" s="214">
        <f t="shared" si="18"/>
        <v>0</v>
      </c>
      <c r="AD135" s="245"/>
    </row>
    <row r="136" spans="1:30" s="60" customFormat="1" x14ac:dyDescent="0.2">
      <c r="A136" s="209" t="str">
        <f t="shared" si="26"/>
        <v>Team C</v>
      </c>
      <c r="B136" s="209">
        <f>'G9'!A26</f>
        <v>0</v>
      </c>
      <c r="C136" s="210">
        <v>9</v>
      </c>
      <c r="D136" s="210">
        <f>+'G9'!V26</f>
        <v>0</v>
      </c>
      <c r="E136" s="210">
        <f>+'G9'!W26</f>
        <v>0</v>
      </c>
      <c r="F136" s="210">
        <f>+'G9'!X26/20</f>
        <v>0</v>
      </c>
      <c r="G136" s="210">
        <f>+'G9'!Y26/20</f>
        <v>0</v>
      </c>
      <c r="H136" s="210">
        <f>+'G9'!Z26/20</f>
        <v>0</v>
      </c>
      <c r="I136" s="210">
        <f>+'G9'!AA26/20</f>
        <v>0</v>
      </c>
      <c r="J136" s="210">
        <f>+'G9'!AB26/20</f>
        <v>0</v>
      </c>
      <c r="K136" s="210">
        <f>+'G9'!AC26/20</f>
        <v>0</v>
      </c>
      <c r="L136" s="210">
        <f>+'G9'!AD26/20</f>
        <v>0</v>
      </c>
      <c r="M136" s="210">
        <f>'G9'!CF26</f>
        <v>0</v>
      </c>
      <c r="N136" s="210">
        <f>'G9'!CG26</f>
        <v>0</v>
      </c>
      <c r="O136" s="210">
        <f>'G9'!CH26</f>
        <v>0</v>
      </c>
      <c r="P136" s="210">
        <f>'G9'!CI26</f>
        <v>0</v>
      </c>
      <c r="Q136" s="210">
        <f>'G9'!CJ26</f>
        <v>0</v>
      </c>
      <c r="R136" s="210">
        <f>'G9'!CK26</f>
        <v>0</v>
      </c>
      <c r="S136" s="210">
        <f>'G9'!CL26</f>
        <v>0</v>
      </c>
      <c r="T136" s="210">
        <f>+'G9'!AH26</f>
        <v>0</v>
      </c>
      <c r="U136" s="210">
        <f>+'G9'!AI26</f>
        <v>0</v>
      </c>
      <c r="V136" s="211">
        <f>+'G9'!AJ26</f>
        <v>0</v>
      </c>
      <c r="W136" s="210">
        <f>+'G9'!AK26</f>
        <v>0</v>
      </c>
      <c r="X136" s="210">
        <f>+'G9'!AL26</f>
        <v>0</v>
      </c>
      <c r="Y136" s="210">
        <f>+'G9'!AM26</f>
        <v>0</v>
      </c>
      <c r="Z136" s="210">
        <f>+'G9'!AN26</f>
        <v>0</v>
      </c>
      <c r="AA136" s="210">
        <f>+'G9'!AO26</f>
        <v>0</v>
      </c>
      <c r="AB136" s="210">
        <f>+'G9'!AP26</f>
        <v>0</v>
      </c>
      <c r="AC136" s="211">
        <f t="shared" si="18"/>
        <v>0</v>
      </c>
      <c r="AD136" s="245"/>
    </row>
    <row r="137" spans="1:30" x14ac:dyDescent="0.2">
      <c r="A137" s="212" t="str">
        <f>'G10'!A3</f>
        <v>Team A</v>
      </c>
      <c r="B137" s="212">
        <f>'G10'!A4</f>
        <v>0</v>
      </c>
      <c r="C137" s="213">
        <v>10</v>
      </c>
      <c r="D137" s="213">
        <f>+'G10'!V4</f>
        <v>0</v>
      </c>
      <c r="E137" s="213">
        <f>+'G10'!W4</f>
        <v>0</v>
      </c>
      <c r="F137" s="213">
        <f>+'G10'!X4/20</f>
        <v>0</v>
      </c>
      <c r="G137" s="213">
        <f>+'G10'!Y4/20</f>
        <v>0</v>
      </c>
      <c r="H137" s="213">
        <f>+'G10'!Z4/20</f>
        <v>0</v>
      </c>
      <c r="I137" s="213">
        <f>+'G10'!AA4/20</f>
        <v>0</v>
      </c>
      <c r="J137" s="213">
        <f>+'G10'!AB4/20</f>
        <v>0</v>
      </c>
      <c r="K137" s="213">
        <f>+'G10'!AC4/20</f>
        <v>0</v>
      </c>
      <c r="L137" s="213">
        <f>+'G10'!AD4/20</f>
        <v>0</v>
      </c>
      <c r="M137" s="213">
        <f>'G10'!CF4</f>
        <v>0</v>
      </c>
      <c r="N137" s="213">
        <f>'G10'!CG4</f>
        <v>0</v>
      </c>
      <c r="O137" s="213">
        <f>'G10'!CH4</f>
        <v>0</v>
      </c>
      <c r="P137" s="213">
        <f>'G10'!CI4</f>
        <v>0</v>
      </c>
      <c r="Q137" s="213">
        <f>'G10'!CJ4</f>
        <v>0</v>
      </c>
      <c r="R137" s="213">
        <f>'G10'!CK4</f>
        <v>0</v>
      </c>
      <c r="S137" s="213">
        <f>'G10'!CL4</f>
        <v>0</v>
      </c>
      <c r="T137" s="213">
        <f>+'G10'!AH4</f>
        <v>0</v>
      </c>
      <c r="U137" s="213">
        <f>+'G10'!AI4</f>
        <v>0</v>
      </c>
      <c r="V137" s="214">
        <f>+'G10'!AJ4</f>
        <v>0</v>
      </c>
      <c r="W137" s="213">
        <f>+'G10'!AK4</f>
        <v>0</v>
      </c>
      <c r="X137" s="213">
        <f>+'G10'!AL4</f>
        <v>0</v>
      </c>
      <c r="Y137" s="213">
        <f>+'G10'!AM4</f>
        <v>0</v>
      </c>
      <c r="Z137" s="213">
        <f>+'G10'!AN4</f>
        <v>0</v>
      </c>
      <c r="AA137" s="213">
        <f>+'G10'!AO4</f>
        <v>0</v>
      </c>
      <c r="AB137" s="213">
        <f>+'G10'!AP4</f>
        <v>0</v>
      </c>
      <c r="AC137" s="214">
        <f t="shared" si="18"/>
        <v>0</v>
      </c>
    </row>
    <row r="138" spans="1:30" x14ac:dyDescent="0.2">
      <c r="A138" s="212" t="str">
        <f>+A137</f>
        <v>Team A</v>
      </c>
      <c r="B138" s="212">
        <f>'G10'!A5</f>
        <v>0</v>
      </c>
      <c r="C138" s="213">
        <v>10</v>
      </c>
      <c r="D138" s="213">
        <f>+'G10'!V5</f>
        <v>0</v>
      </c>
      <c r="E138" s="213">
        <f>+'G10'!W5</f>
        <v>0</v>
      </c>
      <c r="F138" s="213">
        <f>+'G10'!X5/20</f>
        <v>0</v>
      </c>
      <c r="G138" s="213">
        <f>+'G10'!Y5/20</f>
        <v>0</v>
      </c>
      <c r="H138" s="213">
        <f>+'G10'!Z5/20</f>
        <v>0</v>
      </c>
      <c r="I138" s="213">
        <f>+'G10'!AA5/20</f>
        <v>0</v>
      </c>
      <c r="J138" s="213">
        <f>+'G10'!AB5/20</f>
        <v>0</v>
      </c>
      <c r="K138" s="213">
        <f>+'G10'!AC5/20</f>
        <v>0</v>
      </c>
      <c r="L138" s="213">
        <f>+'G10'!AD5/20</f>
        <v>0</v>
      </c>
      <c r="M138" s="213">
        <f>'G10'!CF5</f>
        <v>0</v>
      </c>
      <c r="N138" s="213">
        <f>'G10'!CG5</f>
        <v>0</v>
      </c>
      <c r="O138" s="213">
        <f>'G10'!CH5</f>
        <v>0</v>
      </c>
      <c r="P138" s="213">
        <f>'G10'!CI5</f>
        <v>0</v>
      </c>
      <c r="Q138" s="213">
        <f>'G10'!CJ5</f>
        <v>0</v>
      </c>
      <c r="R138" s="213">
        <f>'G10'!CK5</f>
        <v>0</v>
      </c>
      <c r="S138" s="213">
        <f>'G10'!CL5</f>
        <v>0</v>
      </c>
      <c r="T138" s="213">
        <f>+'G10'!AH5</f>
        <v>0</v>
      </c>
      <c r="U138" s="213">
        <f>+'G10'!AI5</f>
        <v>0</v>
      </c>
      <c r="V138" s="214">
        <f>+'G10'!AJ5</f>
        <v>0</v>
      </c>
      <c r="W138" s="213">
        <f>+'G10'!AK5</f>
        <v>0</v>
      </c>
      <c r="X138" s="213">
        <f>+'G10'!AL5</f>
        <v>0</v>
      </c>
      <c r="Y138" s="213">
        <f>+'G10'!AM5</f>
        <v>0</v>
      </c>
      <c r="Z138" s="213">
        <f>+'G10'!AN5</f>
        <v>0</v>
      </c>
      <c r="AA138" s="213">
        <f>+'G10'!AO5</f>
        <v>0</v>
      </c>
      <c r="AB138" s="213">
        <f>+'G10'!AP5</f>
        <v>0</v>
      </c>
      <c r="AC138" s="214">
        <f t="shared" si="18"/>
        <v>0</v>
      </c>
    </row>
    <row r="139" spans="1:30" x14ac:dyDescent="0.2">
      <c r="A139" s="212" t="str">
        <f t="shared" ref="A139:A141" si="27">+A138</f>
        <v>Team A</v>
      </c>
      <c r="B139" s="212">
        <f>'G10'!A6</f>
        <v>0</v>
      </c>
      <c r="C139" s="213">
        <v>10</v>
      </c>
      <c r="D139" s="213">
        <f>+'G10'!V6</f>
        <v>0</v>
      </c>
      <c r="E139" s="213">
        <f>+'G10'!W6</f>
        <v>0</v>
      </c>
      <c r="F139" s="213">
        <f>+'G10'!X6/20</f>
        <v>0</v>
      </c>
      <c r="G139" s="213">
        <f>+'G10'!Y6/20</f>
        <v>0</v>
      </c>
      <c r="H139" s="213">
        <f>+'G10'!Z6/20</f>
        <v>0</v>
      </c>
      <c r="I139" s="213">
        <f>+'G10'!AA6/20</f>
        <v>0</v>
      </c>
      <c r="J139" s="213">
        <f>+'G10'!AB6/20</f>
        <v>0</v>
      </c>
      <c r="K139" s="213">
        <f>+'G10'!AC6/20</f>
        <v>0</v>
      </c>
      <c r="L139" s="213">
        <f>+'G10'!AD6/20</f>
        <v>0</v>
      </c>
      <c r="M139" s="213">
        <f>'G10'!CF6</f>
        <v>0</v>
      </c>
      <c r="N139" s="213">
        <f>'G10'!CG6</f>
        <v>0</v>
      </c>
      <c r="O139" s="213">
        <f>'G10'!CH6</f>
        <v>0</v>
      </c>
      <c r="P139" s="213">
        <f>'G10'!CI6</f>
        <v>0</v>
      </c>
      <c r="Q139" s="213">
        <f>'G10'!CJ6</f>
        <v>0</v>
      </c>
      <c r="R139" s="213">
        <f>'G10'!CK6</f>
        <v>0</v>
      </c>
      <c r="S139" s="213">
        <f>'G10'!CL6</f>
        <v>0</v>
      </c>
      <c r="T139" s="213">
        <f>+'G10'!AH6</f>
        <v>0</v>
      </c>
      <c r="U139" s="213">
        <f>+'G10'!AI6</f>
        <v>0</v>
      </c>
      <c r="V139" s="214">
        <f>+'G10'!AJ6</f>
        <v>0</v>
      </c>
      <c r="W139" s="213">
        <f>+'G10'!AK6</f>
        <v>0</v>
      </c>
      <c r="X139" s="213">
        <f>+'G10'!AL6</f>
        <v>0</v>
      </c>
      <c r="Y139" s="213">
        <f>+'G10'!AM6</f>
        <v>0</v>
      </c>
      <c r="Z139" s="213">
        <f>+'G10'!AN6</f>
        <v>0</v>
      </c>
      <c r="AA139" s="213">
        <f>+'G10'!AO6</f>
        <v>0</v>
      </c>
      <c r="AB139" s="213">
        <f>+'G10'!AP6</f>
        <v>0</v>
      </c>
      <c r="AC139" s="214">
        <f t="shared" si="18"/>
        <v>0</v>
      </c>
    </row>
    <row r="140" spans="1:30" x14ac:dyDescent="0.2">
      <c r="A140" s="212" t="str">
        <f t="shared" si="27"/>
        <v>Team A</v>
      </c>
      <c r="B140" s="212">
        <f>'G10'!A7</f>
        <v>0</v>
      </c>
      <c r="C140" s="213">
        <v>10</v>
      </c>
      <c r="D140" s="213">
        <f>+'G10'!V7</f>
        <v>0</v>
      </c>
      <c r="E140" s="213">
        <f>+'G10'!W7</f>
        <v>0</v>
      </c>
      <c r="F140" s="213">
        <f>+'G10'!X7/20</f>
        <v>0</v>
      </c>
      <c r="G140" s="213">
        <f>+'G10'!Y7/20</f>
        <v>0</v>
      </c>
      <c r="H140" s="213">
        <f>+'G10'!Z7/20</f>
        <v>0</v>
      </c>
      <c r="I140" s="213">
        <f>+'G10'!AA7/20</f>
        <v>0</v>
      </c>
      <c r="J140" s="213">
        <f>+'G10'!AB7/20</f>
        <v>0</v>
      </c>
      <c r="K140" s="213">
        <f>+'G10'!AC7/20</f>
        <v>0</v>
      </c>
      <c r="L140" s="213">
        <f>+'G10'!AD7/20</f>
        <v>0</v>
      </c>
      <c r="M140" s="213">
        <f>'G10'!CF7</f>
        <v>0</v>
      </c>
      <c r="N140" s="213">
        <f>'G10'!CG7</f>
        <v>0</v>
      </c>
      <c r="O140" s="213">
        <f>'G10'!CH7</f>
        <v>0</v>
      </c>
      <c r="P140" s="213">
        <f>'G10'!CI7</f>
        <v>0</v>
      </c>
      <c r="Q140" s="213">
        <f>'G10'!CJ7</f>
        <v>0</v>
      </c>
      <c r="R140" s="213">
        <f>'G10'!CK7</f>
        <v>0</v>
      </c>
      <c r="S140" s="213">
        <f>'G10'!CL7</f>
        <v>0</v>
      </c>
      <c r="T140" s="213">
        <f>+'G10'!AH7</f>
        <v>0</v>
      </c>
      <c r="U140" s="213">
        <f>+'G10'!AI7</f>
        <v>0</v>
      </c>
      <c r="V140" s="214">
        <f>+'G10'!AJ7</f>
        <v>0</v>
      </c>
      <c r="W140" s="213">
        <f>+'G10'!AK7</f>
        <v>0</v>
      </c>
      <c r="X140" s="213">
        <f>+'G10'!AL7</f>
        <v>0</v>
      </c>
      <c r="Y140" s="213">
        <f>+'G10'!AM7</f>
        <v>0</v>
      </c>
      <c r="Z140" s="213">
        <f>+'G10'!AN7</f>
        <v>0</v>
      </c>
      <c r="AA140" s="213">
        <f>+'G10'!AO7</f>
        <v>0</v>
      </c>
      <c r="AB140" s="213">
        <f>+'G10'!AP7</f>
        <v>0</v>
      </c>
      <c r="AC140" s="214">
        <f t="shared" si="18"/>
        <v>0</v>
      </c>
    </row>
    <row r="141" spans="1:30" x14ac:dyDescent="0.2">
      <c r="A141" s="212" t="str">
        <f t="shared" si="27"/>
        <v>Team A</v>
      </c>
      <c r="B141" s="212">
        <f>'G10'!A8</f>
        <v>0</v>
      </c>
      <c r="C141" s="213">
        <v>10</v>
      </c>
      <c r="D141" s="213">
        <f>+'G10'!V8</f>
        <v>0</v>
      </c>
      <c r="E141" s="213">
        <f>+'G10'!W8</f>
        <v>0</v>
      </c>
      <c r="F141" s="213">
        <f>+'G10'!X8/20</f>
        <v>0</v>
      </c>
      <c r="G141" s="213">
        <f>+'G10'!Y8/20</f>
        <v>0</v>
      </c>
      <c r="H141" s="213">
        <f>+'G10'!Z8/20</f>
        <v>0</v>
      </c>
      <c r="I141" s="213">
        <f>+'G10'!AA8/20</f>
        <v>0</v>
      </c>
      <c r="J141" s="213">
        <f>+'G10'!AB8/20</f>
        <v>0</v>
      </c>
      <c r="K141" s="213">
        <f>+'G10'!AC8/20</f>
        <v>0</v>
      </c>
      <c r="L141" s="213">
        <f>+'G10'!AD8/20</f>
        <v>0</v>
      </c>
      <c r="M141" s="213">
        <f>'G10'!CF8</f>
        <v>0</v>
      </c>
      <c r="N141" s="213">
        <f>'G10'!CG8</f>
        <v>0</v>
      </c>
      <c r="O141" s="213">
        <f>'G10'!CH8</f>
        <v>0</v>
      </c>
      <c r="P141" s="213">
        <f>'G10'!CI8</f>
        <v>0</v>
      </c>
      <c r="Q141" s="213">
        <f>'G10'!CJ8</f>
        <v>0</v>
      </c>
      <c r="R141" s="213">
        <f>'G10'!CK8</f>
        <v>0</v>
      </c>
      <c r="S141" s="213">
        <f>'G10'!CL8</f>
        <v>0</v>
      </c>
      <c r="T141" s="213">
        <f>+'G10'!AH8</f>
        <v>0</v>
      </c>
      <c r="U141" s="213">
        <f>+'G10'!AI8</f>
        <v>0</v>
      </c>
      <c r="V141" s="214">
        <f>+'G10'!AJ8</f>
        <v>0</v>
      </c>
      <c r="W141" s="213">
        <f>+'G10'!AK8</f>
        <v>0</v>
      </c>
      <c r="X141" s="213">
        <f>+'G10'!AL8</f>
        <v>0</v>
      </c>
      <c r="Y141" s="213">
        <f>+'G10'!AM8</f>
        <v>0</v>
      </c>
      <c r="Z141" s="213">
        <f>+'G10'!AN8</f>
        <v>0</v>
      </c>
      <c r="AA141" s="213">
        <f>+'G10'!AO8</f>
        <v>0</v>
      </c>
      <c r="AB141" s="213">
        <f>+'G10'!AP8</f>
        <v>0</v>
      </c>
      <c r="AC141" s="214">
        <f t="shared" si="18"/>
        <v>0</v>
      </c>
    </row>
    <row r="142" spans="1:30" x14ac:dyDescent="0.2">
      <c r="A142" s="212" t="str">
        <f>'G10'!A12</f>
        <v>Team B</v>
      </c>
      <c r="B142" s="212">
        <f>'G10'!A13</f>
        <v>0</v>
      </c>
      <c r="C142" s="213">
        <v>10</v>
      </c>
      <c r="D142" s="213">
        <f>+'G10'!V13</f>
        <v>0</v>
      </c>
      <c r="E142" s="213">
        <f>+'G10'!W13</f>
        <v>0</v>
      </c>
      <c r="F142" s="213">
        <f>+'G10'!X13/20</f>
        <v>0</v>
      </c>
      <c r="G142" s="213">
        <f>+'G10'!Y13/20</f>
        <v>0</v>
      </c>
      <c r="H142" s="213">
        <f>+'G10'!Z13/20</f>
        <v>0</v>
      </c>
      <c r="I142" s="213">
        <f>+'G10'!AA13/20</f>
        <v>0</v>
      </c>
      <c r="J142" s="213">
        <f>+'G10'!AB13/20</f>
        <v>0</v>
      </c>
      <c r="K142" s="213">
        <f>+'G10'!AC13/20</f>
        <v>0</v>
      </c>
      <c r="L142" s="213">
        <f>+'G10'!AD13/20</f>
        <v>0</v>
      </c>
      <c r="M142" s="213">
        <f>'G10'!CF13</f>
        <v>0</v>
      </c>
      <c r="N142" s="213">
        <f>'G10'!CG13</f>
        <v>0</v>
      </c>
      <c r="O142" s="213">
        <f>'G10'!CH13</f>
        <v>0</v>
      </c>
      <c r="P142" s="213">
        <f>'G10'!CI13</f>
        <v>0</v>
      </c>
      <c r="Q142" s="213">
        <f>'G10'!CJ13</f>
        <v>0</v>
      </c>
      <c r="R142" s="213">
        <f>'G10'!CK13</f>
        <v>0</v>
      </c>
      <c r="S142" s="213">
        <f>'G10'!CL13</f>
        <v>0</v>
      </c>
      <c r="T142" s="213">
        <f>+'G10'!AH13</f>
        <v>0</v>
      </c>
      <c r="U142" s="213">
        <f>+'G10'!AI13</f>
        <v>0</v>
      </c>
      <c r="V142" s="214">
        <f>+'G10'!AJ13</f>
        <v>0</v>
      </c>
      <c r="W142" s="213">
        <f>+'G10'!AK13</f>
        <v>0</v>
      </c>
      <c r="X142" s="213">
        <f>+'G10'!AL13</f>
        <v>0</v>
      </c>
      <c r="Y142" s="213">
        <f>+'G10'!AM13</f>
        <v>0</v>
      </c>
      <c r="Z142" s="213">
        <f>+'G10'!AN13</f>
        <v>0</v>
      </c>
      <c r="AA142" s="213">
        <f>+'G10'!AO13</f>
        <v>0</v>
      </c>
      <c r="AB142" s="213">
        <f>+'G10'!AP13</f>
        <v>0</v>
      </c>
      <c r="AC142" s="214">
        <f t="shared" si="18"/>
        <v>0</v>
      </c>
    </row>
    <row r="143" spans="1:30" x14ac:dyDescent="0.2">
      <c r="A143" s="212" t="str">
        <f>+A142</f>
        <v>Team B</v>
      </c>
      <c r="B143" s="212">
        <f>'G10'!A14</f>
        <v>0</v>
      </c>
      <c r="C143" s="213">
        <v>10</v>
      </c>
      <c r="D143" s="213">
        <f>+'G10'!V14</f>
        <v>0</v>
      </c>
      <c r="E143" s="213">
        <f>+'G10'!W14</f>
        <v>0</v>
      </c>
      <c r="F143" s="213">
        <f>+'G10'!X14/20</f>
        <v>0</v>
      </c>
      <c r="G143" s="213">
        <f>+'G10'!Y14/20</f>
        <v>0</v>
      </c>
      <c r="H143" s="213">
        <f>+'G10'!Z14/20</f>
        <v>0</v>
      </c>
      <c r="I143" s="213">
        <f>+'G10'!AA14/20</f>
        <v>0</v>
      </c>
      <c r="J143" s="213">
        <f>+'G10'!AB14/20</f>
        <v>0</v>
      </c>
      <c r="K143" s="213">
        <f>+'G10'!AC14/20</f>
        <v>0</v>
      </c>
      <c r="L143" s="213">
        <f>+'G10'!AD14/20</f>
        <v>0</v>
      </c>
      <c r="M143" s="213">
        <f>'G10'!CF14</f>
        <v>0</v>
      </c>
      <c r="N143" s="213">
        <f>'G10'!CG14</f>
        <v>0</v>
      </c>
      <c r="O143" s="213">
        <f>'G10'!CH14</f>
        <v>0</v>
      </c>
      <c r="P143" s="213">
        <f>'G10'!CI14</f>
        <v>0</v>
      </c>
      <c r="Q143" s="213">
        <f>'G10'!CJ14</f>
        <v>0</v>
      </c>
      <c r="R143" s="213">
        <f>'G10'!CK14</f>
        <v>0</v>
      </c>
      <c r="S143" s="213">
        <f>'G10'!CL14</f>
        <v>0</v>
      </c>
      <c r="T143" s="213">
        <f>+'G10'!AH14</f>
        <v>0</v>
      </c>
      <c r="U143" s="213">
        <f>+'G10'!AI14</f>
        <v>0</v>
      </c>
      <c r="V143" s="214">
        <f>+'G10'!AJ14</f>
        <v>0</v>
      </c>
      <c r="W143" s="213">
        <f>+'G10'!AK14</f>
        <v>0</v>
      </c>
      <c r="X143" s="213">
        <f>+'G10'!AL14</f>
        <v>0</v>
      </c>
      <c r="Y143" s="213">
        <f>+'G10'!AM14</f>
        <v>0</v>
      </c>
      <c r="Z143" s="213">
        <f>+'G10'!AN14</f>
        <v>0</v>
      </c>
      <c r="AA143" s="213">
        <f>+'G10'!AO14</f>
        <v>0</v>
      </c>
      <c r="AB143" s="213">
        <f>+'G10'!AP14</f>
        <v>0</v>
      </c>
      <c r="AC143" s="214">
        <f t="shared" si="18"/>
        <v>0</v>
      </c>
    </row>
    <row r="144" spans="1:30" x14ac:dyDescent="0.2">
      <c r="A144" s="212" t="str">
        <f t="shared" ref="A144:A146" si="28">+A143</f>
        <v>Team B</v>
      </c>
      <c r="B144" s="212">
        <f>'G10'!A15</f>
        <v>0</v>
      </c>
      <c r="C144" s="213">
        <v>10</v>
      </c>
      <c r="D144" s="213">
        <f>+'G10'!V15</f>
        <v>0</v>
      </c>
      <c r="E144" s="213">
        <f>+'G10'!W15</f>
        <v>0</v>
      </c>
      <c r="F144" s="213">
        <f>+'G10'!X15/20</f>
        <v>0</v>
      </c>
      <c r="G144" s="213">
        <f>+'G10'!Y15/20</f>
        <v>0</v>
      </c>
      <c r="H144" s="213">
        <f>+'G10'!Z15/20</f>
        <v>0</v>
      </c>
      <c r="I144" s="213">
        <f>+'G10'!AA15/20</f>
        <v>0</v>
      </c>
      <c r="J144" s="213">
        <f>+'G10'!AB15/20</f>
        <v>0</v>
      </c>
      <c r="K144" s="213">
        <f>+'G10'!AC15/20</f>
        <v>0</v>
      </c>
      <c r="L144" s="213">
        <f>+'G10'!AD15/20</f>
        <v>0</v>
      </c>
      <c r="M144" s="213">
        <f>'G10'!CF15</f>
        <v>0</v>
      </c>
      <c r="N144" s="213">
        <f>'G10'!CG15</f>
        <v>0</v>
      </c>
      <c r="O144" s="213">
        <f>'G10'!CH15</f>
        <v>0</v>
      </c>
      <c r="P144" s="213">
        <f>'G10'!CI15</f>
        <v>0</v>
      </c>
      <c r="Q144" s="213">
        <f>'G10'!CJ15</f>
        <v>0</v>
      </c>
      <c r="R144" s="213">
        <f>'G10'!CK15</f>
        <v>0</v>
      </c>
      <c r="S144" s="213">
        <f>'G10'!CL15</f>
        <v>0</v>
      </c>
      <c r="T144" s="213">
        <f>+'G10'!AH15</f>
        <v>0</v>
      </c>
      <c r="U144" s="213">
        <f>+'G10'!AI15</f>
        <v>0</v>
      </c>
      <c r="V144" s="214">
        <f>+'G10'!AJ15</f>
        <v>0</v>
      </c>
      <c r="W144" s="213">
        <f>+'G10'!AK15</f>
        <v>0</v>
      </c>
      <c r="X144" s="213">
        <f>+'G10'!AL15</f>
        <v>0</v>
      </c>
      <c r="Y144" s="213">
        <f>+'G10'!AM15</f>
        <v>0</v>
      </c>
      <c r="Z144" s="213">
        <f>+'G10'!AN15</f>
        <v>0</v>
      </c>
      <c r="AA144" s="213">
        <f>+'G10'!AO15</f>
        <v>0</v>
      </c>
      <c r="AB144" s="213">
        <f>+'G10'!AP15</f>
        <v>0</v>
      </c>
      <c r="AC144" s="214">
        <f t="shared" si="18"/>
        <v>0</v>
      </c>
    </row>
    <row r="145" spans="1:30" x14ac:dyDescent="0.2">
      <c r="A145" s="212" t="str">
        <f t="shared" si="28"/>
        <v>Team B</v>
      </c>
      <c r="B145" s="212">
        <f>'G10'!A16</f>
        <v>0</v>
      </c>
      <c r="C145" s="213">
        <v>10</v>
      </c>
      <c r="D145" s="213">
        <f>+'G10'!V16</f>
        <v>0</v>
      </c>
      <c r="E145" s="213">
        <f>+'G10'!W16</f>
        <v>0</v>
      </c>
      <c r="F145" s="213">
        <f>+'G10'!X16/20</f>
        <v>0</v>
      </c>
      <c r="G145" s="213">
        <f>+'G10'!Y16/20</f>
        <v>0</v>
      </c>
      <c r="H145" s="213">
        <f>+'G10'!Z16/20</f>
        <v>0</v>
      </c>
      <c r="I145" s="213">
        <f>+'G10'!AA16/20</f>
        <v>0</v>
      </c>
      <c r="J145" s="213">
        <f>+'G10'!AB16/20</f>
        <v>0</v>
      </c>
      <c r="K145" s="213">
        <f>+'G10'!AC16/20</f>
        <v>0</v>
      </c>
      <c r="L145" s="213">
        <f>+'G10'!AD16/20</f>
        <v>0</v>
      </c>
      <c r="M145" s="213">
        <f>'G10'!CF16</f>
        <v>0</v>
      </c>
      <c r="N145" s="213">
        <f>'G10'!CG16</f>
        <v>0</v>
      </c>
      <c r="O145" s="213">
        <f>'G10'!CH16</f>
        <v>0</v>
      </c>
      <c r="P145" s="213">
        <f>'G10'!CI16</f>
        <v>0</v>
      </c>
      <c r="Q145" s="213">
        <f>'G10'!CJ16</f>
        <v>0</v>
      </c>
      <c r="R145" s="213">
        <f>'G10'!CK16</f>
        <v>0</v>
      </c>
      <c r="S145" s="213">
        <f>'G10'!CL16</f>
        <v>0</v>
      </c>
      <c r="T145" s="213">
        <f>+'G10'!AH16</f>
        <v>0</v>
      </c>
      <c r="U145" s="213">
        <f>+'G10'!AI16</f>
        <v>0</v>
      </c>
      <c r="V145" s="214">
        <f>+'G10'!AJ16</f>
        <v>0</v>
      </c>
      <c r="W145" s="213">
        <f>+'G10'!AK16</f>
        <v>0</v>
      </c>
      <c r="X145" s="213">
        <f>+'G10'!AL16</f>
        <v>0</v>
      </c>
      <c r="Y145" s="213">
        <f>+'G10'!AM16</f>
        <v>0</v>
      </c>
      <c r="Z145" s="213">
        <f>+'G10'!AN16</f>
        <v>0</v>
      </c>
      <c r="AA145" s="213">
        <f>+'G10'!AO16</f>
        <v>0</v>
      </c>
      <c r="AB145" s="213">
        <f>+'G10'!AP16</f>
        <v>0</v>
      </c>
      <c r="AC145" s="214">
        <f t="shared" si="18"/>
        <v>0</v>
      </c>
    </row>
    <row r="146" spans="1:30" x14ac:dyDescent="0.2">
      <c r="A146" s="212" t="str">
        <f t="shared" si="28"/>
        <v>Team B</v>
      </c>
      <c r="B146" s="212">
        <f>'G10'!A17</f>
        <v>0</v>
      </c>
      <c r="C146" s="213">
        <v>10</v>
      </c>
      <c r="D146" s="213">
        <f>+'G10'!V17</f>
        <v>0</v>
      </c>
      <c r="E146" s="213">
        <f>+'G10'!W17</f>
        <v>0</v>
      </c>
      <c r="F146" s="213">
        <f>+'G10'!X17/20</f>
        <v>0</v>
      </c>
      <c r="G146" s="213">
        <f>+'G10'!Y17/20</f>
        <v>0</v>
      </c>
      <c r="H146" s="213">
        <f>+'G10'!Z17/20</f>
        <v>0</v>
      </c>
      <c r="I146" s="213">
        <f>+'G10'!AA17/20</f>
        <v>0</v>
      </c>
      <c r="J146" s="213">
        <f>+'G10'!AB17/20</f>
        <v>0</v>
      </c>
      <c r="K146" s="213">
        <f>+'G10'!AC17/20</f>
        <v>0</v>
      </c>
      <c r="L146" s="213">
        <f>+'G10'!AD17/20</f>
        <v>0</v>
      </c>
      <c r="M146" s="213">
        <f>'G10'!CF17</f>
        <v>0</v>
      </c>
      <c r="N146" s="213">
        <f>'G10'!CG17</f>
        <v>0</v>
      </c>
      <c r="O146" s="213">
        <f>'G10'!CH17</f>
        <v>0</v>
      </c>
      <c r="P146" s="213">
        <f>'G10'!CI17</f>
        <v>0</v>
      </c>
      <c r="Q146" s="213">
        <f>'G10'!CJ17</f>
        <v>0</v>
      </c>
      <c r="R146" s="213">
        <f>'G10'!CK17</f>
        <v>0</v>
      </c>
      <c r="S146" s="213">
        <f>'G10'!CL17</f>
        <v>0</v>
      </c>
      <c r="T146" s="213">
        <f>+'G10'!AH17</f>
        <v>0</v>
      </c>
      <c r="U146" s="213">
        <f>+'G10'!AI17</f>
        <v>0</v>
      </c>
      <c r="V146" s="214">
        <f>+'G10'!AJ17</f>
        <v>0</v>
      </c>
      <c r="W146" s="213">
        <f>+'G10'!AK17</f>
        <v>0</v>
      </c>
      <c r="X146" s="213">
        <f>+'G10'!AL17</f>
        <v>0</v>
      </c>
      <c r="Y146" s="213">
        <f>+'G10'!AM17</f>
        <v>0</v>
      </c>
      <c r="Z146" s="213">
        <f>+'G10'!AN17</f>
        <v>0</v>
      </c>
      <c r="AA146" s="213">
        <f>+'G10'!AO17</f>
        <v>0</v>
      </c>
      <c r="AB146" s="213">
        <f>+'G10'!AP17</f>
        <v>0</v>
      </c>
      <c r="AC146" s="214">
        <f t="shared" si="18"/>
        <v>0</v>
      </c>
    </row>
    <row r="147" spans="1:30" s="60" customFormat="1" x14ac:dyDescent="0.2">
      <c r="A147" s="212" t="str">
        <f>'G10'!A21</f>
        <v>Team C</v>
      </c>
      <c r="B147" s="212">
        <f>'G10'!A22</f>
        <v>0</v>
      </c>
      <c r="C147" s="213">
        <v>10</v>
      </c>
      <c r="D147" s="213">
        <f>+'G10'!V22</f>
        <v>0</v>
      </c>
      <c r="E147" s="213">
        <f>+'G10'!W22</f>
        <v>0</v>
      </c>
      <c r="F147" s="213">
        <f>+'G10'!X22/20</f>
        <v>0</v>
      </c>
      <c r="G147" s="213">
        <f>+'G10'!Y22/20</f>
        <v>0</v>
      </c>
      <c r="H147" s="213">
        <f>+'G10'!Z22/20</f>
        <v>0</v>
      </c>
      <c r="I147" s="213">
        <f>+'G10'!AA22/20</f>
        <v>0</v>
      </c>
      <c r="J147" s="213">
        <f>+'G10'!AB22/20</f>
        <v>0</v>
      </c>
      <c r="K147" s="213">
        <f>+'G10'!AC22/20</f>
        <v>0</v>
      </c>
      <c r="L147" s="213">
        <f>+'G10'!AD22/20</f>
        <v>0</v>
      </c>
      <c r="M147" s="213">
        <f>'G10'!CF22</f>
        <v>0</v>
      </c>
      <c r="N147" s="213">
        <f>'G10'!CG22</f>
        <v>0</v>
      </c>
      <c r="O147" s="213">
        <f>'G10'!CH22</f>
        <v>0</v>
      </c>
      <c r="P147" s="213">
        <f>'G10'!CI22</f>
        <v>0</v>
      </c>
      <c r="Q147" s="213">
        <f>'G10'!CJ22</f>
        <v>0</v>
      </c>
      <c r="R147" s="213">
        <f>'G10'!CK22</f>
        <v>0</v>
      </c>
      <c r="S147" s="213">
        <f>'G10'!CL22</f>
        <v>0</v>
      </c>
      <c r="T147" s="213">
        <f>+'G10'!AH22</f>
        <v>0</v>
      </c>
      <c r="U147" s="213">
        <f>+'G10'!AI22</f>
        <v>0</v>
      </c>
      <c r="V147" s="214">
        <f>+'G10'!AJ22</f>
        <v>0</v>
      </c>
      <c r="W147" s="213">
        <f>+'G10'!AK22</f>
        <v>0</v>
      </c>
      <c r="X147" s="213">
        <f>+'G10'!AL22</f>
        <v>0</v>
      </c>
      <c r="Y147" s="213">
        <f>+'G10'!AM22</f>
        <v>0</v>
      </c>
      <c r="Z147" s="213">
        <f>+'G10'!AN22</f>
        <v>0</v>
      </c>
      <c r="AA147" s="213">
        <f>+'G10'!AO22</f>
        <v>0</v>
      </c>
      <c r="AB147" s="213">
        <f>+'G10'!AP22</f>
        <v>0</v>
      </c>
      <c r="AC147" s="214">
        <f t="shared" si="18"/>
        <v>0</v>
      </c>
      <c r="AD147" s="245"/>
    </row>
    <row r="148" spans="1:30" s="60" customFormat="1" x14ac:dyDescent="0.2">
      <c r="A148" s="212" t="str">
        <f>+A147</f>
        <v>Team C</v>
      </c>
      <c r="B148" s="212">
        <f>'G10'!A23</f>
        <v>0</v>
      </c>
      <c r="C148" s="213">
        <v>10</v>
      </c>
      <c r="D148" s="213">
        <f>+'G10'!V23</f>
        <v>0</v>
      </c>
      <c r="E148" s="213">
        <f>+'G10'!W23</f>
        <v>0</v>
      </c>
      <c r="F148" s="213">
        <f>+'G10'!X23/20</f>
        <v>0</v>
      </c>
      <c r="G148" s="213">
        <f>+'G10'!Y23/20</f>
        <v>0</v>
      </c>
      <c r="H148" s="213">
        <f>+'G10'!Z23/20</f>
        <v>0</v>
      </c>
      <c r="I148" s="213">
        <f>+'G10'!AA23/20</f>
        <v>0</v>
      </c>
      <c r="J148" s="213">
        <f>+'G10'!AB23/20</f>
        <v>0</v>
      </c>
      <c r="K148" s="213">
        <f>+'G10'!AC23/20</f>
        <v>0</v>
      </c>
      <c r="L148" s="213">
        <f>+'G10'!AD23/20</f>
        <v>0</v>
      </c>
      <c r="M148" s="213">
        <f>'G10'!CF23</f>
        <v>0</v>
      </c>
      <c r="N148" s="213">
        <f>'G10'!CG23</f>
        <v>0</v>
      </c>
      <c r="O148" s="213">
        <f>'G10'!CH23</f>
        <v>0</v>
      </c>
      <c r="P148" s="213">
        <f>'G10'!CI23</f>
        <v>0</v>
      </c>
      <c r="Q148" s="213">
        <f>'G10'!CJ23</f>
        <v>0</v>
      </c>
      <c r="R148" s="213">
        <f>'G10'!CK23</f>
        <v>0</v>
      </c>
      <c r="S148" s="213">
        <f>'G10'!CL23</f>
        <v>0</v>
      </c>
      <c r="T148" s="213">
        <f>+'G10'!AH23</f>
        <v>0</v>
      </c>
      <c r="U148" s="213">
        <f>+'G10'!AI23</f>
        <v>0</v>
      </c>
      <c r="V148" s="214">
        <f>+'G10'!AJ23</f>
        <v>0</v>
      </c>
      <c r="W148" s="213">
        <f>+'G10'!AK23</f>
        <v>0</v>
      </c>
      <c r="X148" s="213">
        <f>+'G10'!AL23</f>
        <v>0</v>
      </c>
      <c r="Y148" s="213">
        <f>+'G10'!AM23</f>
        <v>0</v>
      </c>
      <c r="Z148" s="213">
        <f>+'G10'!AN23</f>
        <v>0</v>
      </c>
      <c r="AA148" s="213">
        <f>+'G10'!AO23</f>
        <v>0</v>
      </c>
      <c r="AB148" s="213">
        <f>+'G10'!AP23</f>
        <v>0</v>
      </c>
      <c r="AC148" s="214">
        <f t="shared" si="18"/>
        <v>0</v>
      </c>
      <c r="AD148" s="245"/>
    </row>
    <row r="149" spans="1:30" s="60" customFormat="1" x14ac:dyDescent="0.2">
      <c r="A149" s="212" t="str">
        <f t="shared" ref="A149:A151" si="29">+A148</f>
        <v>Team C</v>
      </c>
      <c r="B149" s="212">
        <f>'G10'!A24</f>
        <v>0</v>
      </c>
      <c r="C149" s="213">
        <v>10</v>
      </c>
      <c r="D149" s="213">
        <f>+'G10'!V24</f>
        <v>0</v>
      </c>
      <c r="E149" s="213">
        <f>+'G10'!W24</f>
        <v>0</v>
      </c>
      <c r="F149" s="213">
        <f>+'G10'!X24/20</f>
        <v>0</v>
      </c>
      <c r="G149" s="213">
        <f>+'G10'!Y24/20</f>
        <v>0</v>
      </c>
      <c r="H149" s="213">
        <f>+'G10'!Z24/20</f>
        <v>0</v>
      </c>
      <c r="I149" s="213">
        <f>+'G10'!AA24/20</f>
        <v>0</v>
      </c>
      <c r="J149" s="213">
        <f>+'G10'!AB24/20</f>
        <v>0</v>
      </c>
      <c r="K149" s="213">
        <f>+'G10'!AC24/20</f>
        <v>0</v>
      </c>
      <c r="L149" s="213">
        <f>+'G10'!AD24/20</f>
        <v>0</v>
      </c>
      <c r="M149" s="213">
        <f>'G10'!CF24</f>
        <v>0</v>
      </c>
      <c r="N149" s="213">
        <f>'G10'!CG24</f>
        <v>0</v>
      </c>
      <c r="O149" s="213">
        <f>'G10'!CH24</f>
        <v>0</v>
      </c>
      <c r="P149" s="213">
        <f>'G10'!CI24</f>
        <v>0</v>
      </c>
      <c r="Q149" s="213">
        <f>'G10'!CJ24</f>
        <v>0</v>
      </c>
      <c r="R149" s="213">
        <f>'G10'!CK24</f>
        <v>0</v>
      </c>
      <c r="S149" s="213">
        <f>'G10'!CL24</f>
        <v>0</v>
      </c>
      <c r="T149" s="213">
        <f>+'G10'!AH24</f>
        <v>0</v>
      </c>
      <c r="U149" s="213">
        <f>+'G10'!AI24</f>
        <v>0</v>
      </c>
      <c r="V149" s="214">
        <f>+'G10'!AJ24</f>
        <v>0</v>
      </c>
      <c r="W149" s="213">
        <f>+'G10'!AK24</f>
        <v>0</v>
      </c>
      <c r="X149" s="213">
        <f>+'G10'!AL24</f>
        <v>0</v>
      </c>
      <c r="Y149" s="213">
        <f>+'G10'!AM24</f>
        <v>0</v>
      </c>
      <c r="Z149" s="213">
        <f>+'G10'!AN24</f>
        <v>0</v>
      </c>
      <c r="AA149" s="213">
        <f>+'G10'!AO24</f>
        <v>0</v>
      </c>
      <c r="AB149" s="213">
        <f>+'G10'!AP24</f>
        <v>0</v>
      </c>
      <c r="AC149" s="214">
        <f t="shared" si="18"/>
        <v>0</v>
      </c>
      <c r="AD149" s="245"/>
    </row>
    <row r="150" spans="1:30" s="60" customFormat="1" x14ac:dyDescent="0.2">
      <c r="A150" s="212" t="str">
        <f t="shared" si="29"/>
        <v>Team C</v>
      </c>
      <c r="B150" s="212">
        <f>'G10'!A25</f>
        <v>0</v>
      </c>
      <c r="C150" s="213">
        <v>10</v>
      </c>
      <c r="D150" s="213">
        <f>+'G10'!V25</f>
        <v>0</v>
      </c>
      <c r="E150" s="213">
        <f>+'G10'!W25</f>
        <v>0</v>
      </c>
      <c r="F150" s="213">
        <f>+'G10'!X25/20</f>
        <v>0</v>
      </c>
      <c r="G150" s="213">
        <f>+'G10'!Y25/20</f>
        <v>0</v>
      </c>
      <c r="H150" s="213">
        <f>+'G10'!Z25/20</f>
        <v>0</v>
      </c>
      <c r="I150" s="213">
        <f>+'G10'!AA25/20</f>
        <v>0</v>
      </c>
      <c r="J150" s="213">
        <f>+'G10'!AB25/20</f>
        <v>0</v>
      </c>
      <c r="K150" s="213">
        <f>+'G10'!AC25/20</f>
        <v>0</v>
      </c>
      <c r="L150" s="213">
        <f>+'G10'!AD25/20</f>
        <v>0</v>
      </c>
      <c r="M150" s="213">
        <f>'G10'!CF25</f>
        <v>0</v>
      </c>
      <c r="N150" s="213">
        <f>'G10'!CG25</f>
        <v>0</v>
      </c>
      <c r="O150" s="213">
        <f>'G10'!CH25</f>
        <v>0</v>
      </c>
      <c r="P150" s="213">
        <f>'G10'!CI25</f>
        <v>0</v>
      </c>
      <c r="Q150" s="213">
        <f>'G10'!CJ25</f>
        <v>0</v>
      </c>
      <c r="R150" s="213">
        <f>'G10'!CK25</f>
        <v>0</v>
      </c>
      <c r="S150" s="213">
        <f>'G10'!CL25</f>
        <v>0</v>
      </c>
      <c r="T150" s="213">
        <f>+'G10'!AH25</f>
        <v>0</v>
      </c>
      <c r="U150" s="213">
        <f>+'G10'!AI25</f>
        <v>0</v>
      </c>
      <c r="V150" s="214">
        <f>+'G10'!AJ25</f>
        <v>0</v>
      </c>
      <c r="W150" s="213">
        <f>+'G10'!AK25</f>
        <v>0</v>
      </c>
      <c r="X150" s="213">
        <f>+'G10'!AL25</f>
        <v>0</v>
      </c>
      <c r="Y150" s="213">
        <f>+'G10'!AM25</f>
        <v>0</v>
      </c>
      <c r="Z150" s="213">
        <f>+'G10'!AN25</f>
        <v>0</v>
      </c>
      <c r="AA150" s="213">
        <f>+'G10'!AO25</f>
        <v>0</v>
      </c>
      <c r="AB150" s="213">
        <f>+'G10'!AP25</f>
        <v>0</v>
      </c>
      <c r="AC150" s="214">
        <f t="shared" si="18"/>
        <v>0</v>
      </c>
      <c r="AD150" s="245"/>
    </row>
    <row r="151" spans="1:30" s="60" customFormat="1" x14ac:dyDescent="0.2">
      <c r="A151" s="209" t="str">
        <f t="shared" si="29"/>
        <v>Team C</v>
      </c>
      <c r="B151" s="209">
        <f>'G10'!A26</f>
        <v>0</v>
      </c>
      <c r="C151" s="210">
        <v>10</v>
      </c>
      <c r="D151" s="210">
        <f>+'G10'!V26</f>
        <v>0</v>
      </c>
      <c r="E151" s="210">
        <f>+'G10'!W26</f>
        <v>0</v>
      </c>
      <c r="F151" s="210">
        <f>+'G10'!X26/20</f>
        <v>0</v>
      </c>
      <c r="G151" s="210">
        <f>+'G10'!Y26/20</f>
        <v>0</v>
      </c>
      <c r="H151" s="210">
        <f>+'G10'!Z26/20</f>
        <v>0</v>
      </c>
      <c r="I151" s="210">
        <f>+'G10'!AA26/20</f>
        <v>0</v>
      </c>
      <c r="J151" s="210">
        <f>+'G10'!AB26/20</f>
        <v>0</v>
      </c>
      <c r="K151" s="210">
        <f>+'G10'!AC26/20</f>
        <v>0</v>
      </c>
      <c r="L151" s="210">
        <f>+'G10'!AD26/20</f>
        <v>0</v>
      </c>
      <c r="M151" s="210">
        <f>'G10'!CF26</f>
        <v>0</v>
      </c>
      <c r="N151" s="210">
        <f>'G10'!CG26</f>
        <v>0</v>
      </c>
      <c r="O151" s="210">
        <f>'G10'!CH26</f>
        <v>0</v>
      </c>
      <c r="P151" s="210">
        <f>'G10'!CI26</f>
        <v>0</v>
      </c>
      <c r="Q151" s="210">
        <f>'G10'!CJ26</f>
        <v>0</v>
      </c>
      <c r="R151" s="210">
        <f>'G10'!CK26</f>
        <v>0</v>
      </c>
      <c r="S151" s="210">
        <f>'G10'!CL26</f>
        <v>0</v>
      </c>
      <c r="T151" s="210">
        <f>+'G10'!AH26</f>
        <v>0</v>
      </c>
      <c r="U151" s="210">
        <f>+'G10'!AI26</f>
        <v>0</v>
      </c>
      <c r="V151" s="211">
        <f>+'G10'!AJ26</f>
        <v>0</v>
      </c>
      <c r="W151" s="210">
        <f>+'G10'!AK26</f>
        <v>0</v>
      </c>
      <c r="X151" s="210">
        <f>+'G10'!AL26</f>
        <v>0</v>
      </c>
      <c r="Y151" s="210">
        <f>+'G10'!AM26</f>
        <v>0</v>
      </c>
      <c r="Z151" s="210">
        <f>+'G10'!AN26</f>
        <v>0</v>
      </c>
      <c r="AA151" s="210">
        <f>+'G10'!AO26</f>
        <v>0</v>
      </c>
      <c r="AB151" s="210">
        <f>+'G10'!AP26</f>
        <v>0</v>
      </c>
      <c r="AC151" s="211">
        <f t="shared" si="18"/>
        <v>0</v>
      </c>
      <c r="AD151" s="245"/>
    </row>
    <row r="152" spans="1:30" x14ac:dyDescent="0.2">
      <c r="A152" s="212" t="str">
        <f>'G11'!A3</f>
        <v>Team A</v>
      </c>
      <c r="B152" s="212">
        <f>'G11'!A4</f>
        <v>0</v>
      </c>
      <c r="C152" s="213">
        <v>11</v>
      </c>
      <c r="D152" s="213">
        <f>+'G11'!V4</f>
        <v>0</v>
      </c>
      <c r="E152" s="213">
        <f>+'G11'!W4</f>
        <v>0</v>
      </c>
      <c r="F152" s="213">
        <f>+'G11'!X4/20</f>
        <v>0</v>
      </c>
      <c r="G152" s="213">
        <f>+'G11'!Y4/20</f>
        <v>0</v>
      </c>
      <c r="H152" s="213">
        <f>+'G11'!Z4/20</f>
        <v>0</v>
      </c>
      <c r="I152" s="213">
        <f>+'G11'!AA4/20</f>
        <v>0</v>
      </c>
      <c r="J152" s="213">
        <f>+'G11'!AB4/20</f>
        <v>0</v>
      </c>
      <c r="K152" s="213">
        <f>+'G11'!AC4/20</f>
        <v>0</v>
      </c>
      <c r="L152" s="213">
        <f>+'G11'!AD4/20</f>
        <v>0</v>
      </c>
      <c r="M152" s="213">
        <f>'G11'!CF4</f>
        <v>0</v>
      </c>
      <c r="N152" s="213">
        <f>'G11'!CG4</f>
        <v>0</v>
      </c>
      <c r="O152" s="213">
        <f>'G11'!CH4</f>
        <v>0</v>
      </c>
      <c r="P152" s="213">
        <f>'G11'!CI4</f>
        <v>0</v>
      </c>
      <c r="Q152" s="213">
        <f>'G11'!CJ4</f>
        <v>0</v>
      </c>
      <c r="R152" s="213">
        <f>'G11'!CK4</f>
        <v>0</v>
      </c>
      <c r="S152" s="213">
        <f>'G11'!CL4</f>
        <v>0</v>
      </c>
      <c r="T152" s="213">
        <f>+'G11'!AH4</f>
        <v>0</v>
      </c>
      <c r="U152" s="213">
        <f>+'G11'!AI4</f>
        <v>0</v>
      </c>
      <c r="V152" s="214">
        <f>+'G11'!AJ4</f>
        <v>0</v>
      </c>
      <c r="W152" s="213">
        <f>+'G11'!AK4</f>
        <v>0</v>
      </c>
      <c r="X152" s="213">
        <f>+'G11'!AL4</f>
        <v>0</v>
      </c>
      <c r="Y152" s="213">
        <f>+'G11'!AM4</f>
        <v>0</v>
      </c>
      <c r="Z152" s="213">
        <f>+'G11'!AN4</f>
        <v>0</v>
      </c>
      <c r="AA152" s="213">
        <f>+'G11'!AO4</f>
        <v>0</v>
      </c>
      <c r="AB152" s="213">
        <f>+'G11'!AP4</f>
        <v>0</v>
      </c>
      <c r="AC152" s="214">
        <f t="shared" si="18"/>
        <v>0</v>
      </c>
    </row>
    <row r="153" spans="1:30" x14ac:dyDescent="0.2">
      <c r="A153" s="212" t="str">
        <f>+A152</f>
        <v>Team A</v>
      </c>
      <c r="B153" s="212">
        <f>'G11'!A5</f>
        <v>0</v>
      </c>
      <c r="C153" s="213">
        <f>+C152</f>
        <v>11</v>
      </c>
      <c r="D153" s="213">
        <f>+'G11'!V5</f>
        <v>0</v>
      </c>
      <c r="E153" s="213">
        <f>+'G11'!W5</f>
        <v>0</v>
      </c>
      <c r="F153" s="213">
        <f>+'G11'!X5/20</f>
        <v>0</v>
      </c>
      <c r="G153" s="213">
        <f>+'G11'!Y5/20</f>
        <v>0</v>
      </c>
      <c r="H153" s="213">
        <f>+'G11'!Z5/20</f>
        <v>0</v>
      </c>
      <c r="I153" s="213">
        <f>+'G11'!AA5/20</f>
        <v>0</v>
      </c>
      <c r="J153" s="213">
        <f>+'G11'!AB5/20</f>
        <v>0</v>
      </c>
      <c r="K153" s="213">
        <f>+'G11'!AC5/20</f>
        <v>0</v>
      </c>
      <c r="L153" s="213">
        <f>+'G11'!AD5/20</f>
        <v>0</v>
      </c>
      <c r="M153" s="213">
        <f>'G11'!CF5</f>
        <v>0</v>
      </c>
      <c r="N153" s="213">
        <f>'G11'!CG5</f>
        <v>0</v>
      </c>
      <c r="O153" s="213">
        <f>'G11'!CH5</f>
        <v>0</v>
      </c>
      <c r="P153" s="213">
        <f>'G11'!CI5</f>
        <v>0</v>
      </c>
      <c r="Q153" s="213">
        <f>'G11'!CJ5</f>
        <v>0</v>
      </c>
      <c r="R153" s="213">
        <f>'G11'!CK5</f>
        <v>0</v>
      </c>
      <c r="S153" s="213">
        <f>'G11'!CL5</f>
        <v>0</v>
      </c>
      <c r="T153" s="213">
        <f>+'G11'!AH5</f>
        <v>0</v>
      </c>
      <c r="U153" s="213">
        <f>+'G11'!AI5</f>
        <v>0</v>
      </c>
      <c r="V153" s="214">
        <f>+'G11'!AJ5</f>
        <v>0</v>
      </c>
      <c r="W153" s="213">
        <f>+'G11'!AK5</f>
        <v>0</v>
      </c>
      <c r="X153" s="213">
        <f>+'G11'!AL5</f>
        <v>0</v>
      </c>
      <c r="Y153" s="213">
        <f>+'G11'!AM5</f>
        <v>0</v>
      </c>
      <c r="Z153" s="213">
        <f>+'G11'!AN5</f>
        <v>0</v>
      </c>
      <c r="AA153" s="213">
        <f>+'G11'!AO5</f>
        <v>0</v>
      </c>
      <c r="AB153" s="213">
        <f>+'G11'!AP5</f>
        <v>0</v>
      </c>
      <c r="AC153" s="214">
        <f t="shared" si="18"/>
        <v>0</v>
      </c>
    </row>
    <row r="154" spans="1:30" x14ac:dyDescent="0.2">
      <c r="A154" s="212" t="str">
        <f t="shared" ref="A154:A156" si="30">+A153</f>
        <v>Team A</v>
      </c>
      <c r="B154" s="212">
        <f>'G11'!A6</f>
        <v>0</v>
      </c>
      <c r="C154" s="213">
        <f t="shared" ref="C154:C166" si="31">+C153</f>
        <v>11</v>
      </c>
      <c r="D154" s="213">
        <f>+'G11'!V6</f>
        <v>0</v>
      </c>
      <c r="E154" s="213">
        <f>+'G11'!W6</f>
        <v>0</v>
      </c>
      <c r="F154" s="213">
        <f>+'G11'!X6/20</f>
        <v>0</v>
      </c>
      <c r="G154" s="213">
        <f>+'G11'!Y6/20</f>
        <v>0</v>
      </c>
      <c r="H154" s="213">
        <f>+'G11'!Z6/20</f>
        <v>0</v>
      </c>
      <c r="I154" s="213">
        <f>+'G11'!AA6/20</f>
        <v>0</v>
      </c>
      <c r="J154" s="213">
        <f>+'G11'!AB6/20</f>
        <v>0</v>
      </c>
      <c r="K154" s="213">
        <f>+'G11'!AC6/20</f>
        <v>0</v>
      </c>
      <c r="L154" s="213">
        <f>+'G11'!AD6/20</f>
        <v>0</v>
      </c>
      <c r="M154" s="213">
        <f>'G11'!CF6</f>
        <v>0</v>
      </c>
      <c r="N154" s="213">
        <f>'G11'!CG6</f>
        <v>0</v>
      </c>
      <c r="O154" s="213">
        <f>'G11'!CH6</f>
        <v>0</v>
      </c>
      <c r="P154" s="213">
        <f>'G11'!CI6</f>
        <v>0</v>
      </c>
      <c r="Q154" s="213">
        <f>'G11'!CJ6</f>
        <v>0</v>
      </c>
      <c r="R154" s="213">
        <f>'G11'!CK6</f>
        <v>0</v>
      </c>
      <c r="S154" s="213">
        <f>'G11'!CL6</f>
        <v>0</v>
      </c>
      <c r="T154" s="213">
        <f>+'G11'!AH6</f>
        <v>0</v>
      </c>
      <c r="U154" s="213">
        <f>+'G11'!AI6</f>
        <v>0</v>
      </c>
      <c r="V154" s="214">
        <f>+'G11'!AJ6</f>
        <v>0</v>
      </c>
      <c r="W154" s="213">
        <f>+'G11'!AK6</f>
        <v>0</v>
      </c>
      <c r="X154" s="213">
        <f>+'G11'!AL6</f>
        <v>0</v>
      </c>
      <c r="Y154" s="213">
        <f>+'G11'!AM6</f>
        <v>0</v>
      </c>
      <c r="Z154" s="213">
        <f>+'G11'!AN6</f>
        <v>0</v>
      </c>
      <c r="AA154" s="213">
        <f>+'G11'!AO6</f>
        <v>0</v>
      </c>
      <c r="AB154" s="213">
        <f>+'G11'!AP6</f>
        <v>0</v>
      </c>
      <c r="AC154" s="214">
        <f t="shared" si="18"/>
        <v>0</v>
      </c>
    </row>
    <row r="155" spans="1:30" x14ac:dyDescent="0.2">
      <c r="A155" s="212" t="str">
        <f t="shared" si="30"/>
        <v>Team A</v>
      </c>
      <c r="B155" s="212">
        <f>'G11'!A7</f>
        <v>0</v>
      </c>
      <c r="C155" s="213">
        <f t="shared" si="31"/>
        <v>11</v>
      </c>
      <c r="D155" s="213">
        <f>+'G11'!V7</f>
        <v>0</v>
      </c>
      <c r="E155" s="213">
        <f>+'G11'!W7</f>
        <v>0</v>
      </c>
      <c r="F155" s="213">
        <f>+'G11'!X7/20</f>
        <v>0</v>
      </c>
      <c r="G155" s="213">
        <f>+'G11'!Y7/20</f>
        <v>0</v>
      </c>
      <c r="H155" s="213">
        <f>+'G11'!Z7/20</f>
        <v>0</v>
      </c>
      <c r="I155" s="213">
        <f>+'G11'!AA7/20</f>
        <v>0</v>
      </c>
      <c r="J155" s="213">
        <f>+'G11'!AB7/20</f>
        <v>0</v>
      </c>
      <c r="K155" s="213">
        <f>+'G11'!AC7/20</f>
        <v>0</v>
      </c>
      <c r="L155" s="213">
        <f>+'G11'!AD7/20</f>
        <v>0</v>
      </c>
      <c r="M155" s="213">
        <f>'G11'!CF7</f>
        <v>0</v>
      </c>
      <c r="N155" s="213">
        <f>'G11'!CG7</f>
        <v>0</v>
      </c>
      <c r="O155" s="213">
        <f>'G11'!CH7</f>
        <v>0</v>
      </c>
      <c r="P155" s="213">
        <f>'G11'!CI7</f>
        <v>0</v>
      </c>
      <c r="Q155" s="213">
        <f>'G11'!CJ7</f>
        <v>0</v>
      </c>
      <c r="R155" s="213">
        <f>'G11'!CK7</f>
        <v>0</v>
      </c>
      <c r="S155" s="213">
        <f>'G11'!CL7</f>
        <v>0</v>
      </c>
      <c r="T155" s="213">
        <f>+'G11'!AH7</f>
        <v>0</v>
      </c>
      <c r="U155" s="213">
        <f>+'G11'!AI7</f>
        <v>0</v>
      </c>
      <c r="V155" s="214">
        <f>+'G11'!AJ7</f>
        <v>0</v>
      </c>
      <c r="W155" s="213">
        <f>+'G11'!AK7</f>
        <v>0</v>
      </c>
      <c r="X155" s="213">
        <f>+'G11'!AL7</f>
        <v>0</v>
      </c>
      <c r="Y155" s="213">
        <f>+'G11'!AM7</f>
        <v>0</v>
      </c>
      <c r="Z155" s="213">
        <f>+'G11'!AN7</f>
        <v>0</v>
      </c>
      <c r="AA155" s="213">
        <f>+'G11'!AO7</f>
        <v>0</v>
      </c>
      <c r="AB155" s="213">
        <f>+'G11'!AP7</f>
        <v>0</v>
      </c>
      <c r="AC155" s="214">
        <f t="shared" si="18"/>
        <v>0</v>
      </c>
    </row>
    <row r="156" spans="1:30" x14ac:dyDescent="0.2">
      <c r="A156" s="212" t="str">
        <f t="shared" si="30"/>
        <v>Team A</v>
      </c>
      <c r="B156" s="212">
        <f>'G11'!A8</f>
        <v>0</v>
      </c>
      <c r="C156" s="213">
        <f t="shared" si="31"/>
        <v>11</v>
      </c>
      <c r="D156" s="213">
        <f>+'G11'!V8</f>
        <v>0</v>
      </c>
      <c r="E156" s="213">
        <f>+'G11'!W8</f>
        <v>0</v>
      </c>
      <c r="F156" s="213">
        <f>+'G11'!X8/20</f>
        <v>0</v>
      </c>
      <c r="G156" s="213">
        <f>+'G11'!Y8/20</f>
        <v>0</v>
      </c>
      <c r="H156" s="213">
        <f>+'G11'!Z8/20</f>
        <v>0</v>
      </c>
      <c r="I156" s="213">
        <f>+'G11'!AA8/20</f>
        <v>0</v>
      </c>
      <c r="J156" s="213">
        <f>+'G11'!AB8/20</f>
        <v>0</v>
      </c>
      <c r="K156" s="213">
        <f>+'G11'!AC8/20</f>
        <v>0</v>
      </c>
      <c r="L156" s="213">
        <f>+'G11'!AD8/20</f>
        <v>0</v>
      </c>
      <c r="M156" s="213">
        <f>'G11'!CF8</f>
        <v>0</v>
      </c>
      <c r="N156" s="213">
        <f>'G11'!CG8</f>
        <v>0</v>
      </c>
      <c r="O156" s="213">
        <f>'G11'!CH8</f>
        <v>0</v>
      </c>
      <c r="P156" s="213">
        <f>'G11'!CI8</f>
        <v>0</v>
      </c>
      <c r="Q156" s="213">
        <f>'G11'!CJ8</f>
        <v>0</v>
      </c>
      <c r="R156" s="213">
        <f>'G11'!CK8</f>
        <v>0</v>
      </c>
      <c r="S156" s="213">
        <f>'G11'!CL8</f>
        <v>0</v>
      </c>
      <c r="T156" s="213">
        <f>+'G11'!AH8</f>
        <v>0</v>
      </c>
      <c r="U156" s="213">
        <f>+'G11'!AI8</f>
        <v>0</v>
      </c>
      <c r="V156" s="214">
        <f>+'G11'!AJ8</f>
        <v>0</v>
      </c>
      <c r="W156" s="213">
        <f>+'G11'!AK8</f>
        <v>0</v>
      </c>
      <c r="X156" s="213">
        <f>+'G11'!AL8</f>
        <v>0</v>
      </c>
      <c r="Y156" s="213">
        <f>+'G11'!AM8</f>
        <v>0</v>
      </c>
      <c r="Z156" s="213">
        <f>+'G11'!AN8</f>
        <v>0</v>
      </c>
      <c r="AA156" s="213">
        <f>+'G11'!AO8</f>
        <v>0</v>
      </c>
      <c r="AB156" s="213">
        <f>+'G11'!AP8</f>
        <v>0</v>
      </c>
      <c r="AC156" s="214">
        <f t="shared" si="18"/>
        <v>0</v>
      </c>
    </row>
    <row r="157" spans="1:30" x14ac:dyDescent="0.2">
      <c r="A157" s="212" t="str">
        <f>'G11'!A12</f>
        <v>Team B</v>
      </c>
      <c r="B157" s="212">
        <f>'G11'!A13</f>
        <v>0</v>
      </c>
      <c r="C157" s="213">
        <f t="shared" si="31"/>
        <v>11</v>
      </c>
      <c r="D157" s="213">
        <f>+'G11'!V13</f>
        <v>0</v>
      </c>
      <c r="E157" s="213">
        <f>+'G11'!W13</f>
        <v>0</v>
      </c>
      <c r="F157" s="213">
        <f>+'G11'!X13/20</f>
        <v>0</v>
      </c>
      <c r="G157" s="213">
        <f>+'G11'!Y13/20</f>
        <v>0</v>
      </c>
      <c r="H157" s="213">
        <f>+'G11'!Z13/20</f>
        <v>0</v>
      </c>
      <c r="I157" s="213">
        <f>+'G11'!AA13/20</f>
        <v>0</v>
      </c>
      <c r="J157" s="213">
        <f>+'G11'!AB13/20</f>
        <v>0</v>
      </c>
      <c r="K157" s="213">
        <f>+'G11'!AC13/20</f>
        <v>0</v>
      </c>
      <c r="L157" s="213">
        <f>+'G11'!AD13/20</f>
        <v>0</v>
      </c>
      <c r="M157" s="213">
        <f>'G11'!CF13</f>
        <v>0</v>
      </c>
      <c r="N157" s="213">
        <f>'G11'!CG13</f>
        <v>0</v>
      </c>
      <c r="O157" s="213">
        <f>'G11'!CH13</f>
        <v>0</v>
      </c>
      <c r="P157" s="213">
        <f>'G11'!CI13</f>
        <v>0</v>
      </c>
      <c r="Q157" s="213">
        <f>'G11'!CJ13</f>
        <v>0</v>
      </c>
      <c r="R157" s="213">
        <f>'G11'!CK13</f>
        <v>0</v>
      </c>
      <c r="S157" s="213">
        <f>'G11'!CL13</f>
        <v>0</v>
      </c>
      <c r="T157" s="213">
        <f>+'G11'!AH13</f>
        <v>0</v>
      </c>
      <c r="U157" s="213">
        <f>+'G11'!AI13</f>
        <v>0</v>
      </c>
      <c r="V157" s="214">
        <f>+'G11'!AJ13</f>
        <v>0</v>
      </c>
      <c r="W157" s="213">
        <f>+'G11'!AK13</f>
        <v>0</v>
      </c>
      <c r="X157" s="213">
        <f>+'G11'!AL13</f>
        <v>0</v>
      </c>
      <c r="Y157" s="213">
        <f>+'G11'!AM13</f>
        <v>0</v>
      </c>
      <c r="Z157" s="213">
        <f>+'G11'!AN13</f>
        <v>0</v>
      </c>
      <c r="AA157" s="213">
        <f>+'G11'!AO13</f>
        <v>0</v>
      </c>
      <c r="AB157" s="213">
        <f>+'G11'!AP13</f>
        <v>0</v>
      </c>
      <c r="AC157" s="214">
        <f t="shared" si="18"/>
        <v>0</v>
      </c>
    </row>
    <row r="158" spans="1:30" x14ac:dyDescent="0.2">
      <c r="A158" s="212" t="str">
        <f>+A157</f>
        <v>Team B</v>
      </c>
      <c r="B158" s="212">
        <f>'G11'!A14</f>
        <v>0</v>
      </c>
      <c r="C158" s="213">
        <f t="shared" si="31"/>
        <v>11</v>
      </c>
      <c r="D158" s="213">
        <f>+'G11'!V14</f>
        <v>0</v>
      </c>
      <c r="E158" s="213">
        <f>+'G11'!W14</f>
        <v>0</v>
      </c>
      <c r="F158" s="213">
        <f>+'G11'!X14/20</f>
        <v>0</v>
      </c>
      <c r="G158" s="213">
        <f>+'G11'!Y14/20</f>
        <v>0</v>
      </c>
      <c r="H158" s="213">
        <f>+'G11'!Z14/20</f>
        <v>0</v>
      </c>
      <c r="I158" s="213">
        <f>+'G11'!AA14/20</f>
        <v>0</v>
      </c>
      <c r="J158" s="213">
        <f>+'G11'!AB14/20</f>
        <v>0</v>
      </c>
      <c r="K158" s="213">
        <f>+'G11'!AC14/20</f>
        <v>0</v>
      </c>
      <c r="L158" s="213">
        <f>+'G11'!AD14/20</f>
        <v>0</v>
      </c>
      <c r="M158" s="213">
        <f>'G11'!CF14</f>
        <v>0</v>
      </c>
      <c r="N158" s="213">
        <f>'G11'!CG14</f>
        <v>0</v>
      </c>
      <c r="O158" s="213">
        <f>'G11'!CH14</f>
        <v>0</v>
      </c>
      <c r="P158" s="213">
        <f>'G11'!CI14</f>
        <v>0</v>
      </c>
      <c r="Q158" s="213">
        <f>'G11'!CJ14</f>
        <v>0</v>
      </c>
      <c r="R158" s="213">
        <f>'G11'!CK14</f>
        <v>0</v>
      </c>
      <c r="S158" s="213">
        <f>'G11'!CL14</f>
        <v>0</v>
      </c>
      <c r="T158" s="213">
        <f>+'G11'!AH14</f>
        <v>0</v>
      </c>
      <c r="U158" s="213">
        <f>+'G11'!AI14</f>
        <v>0</v>
      </c>
      <c r="V158" s="214">
        <f>+'G11'!AJ14</f>
        <v>0</v>
      </c>
      <c r="W158" s="213">
        <f>+'G11'!AK14</f>
        <v>0</v>
      </c>
      <c r="X158" s="213">
        <f>+'G11'!AL14</f>
        <v>0</v>
      </c>
      <c r="Y158" s="213">
        <f>+'G11'!AM14</f>
        <v>0</v>
      </c>
      <c r="Z158" s="213">
        <f>+'G11'!AN14</f>
        <v>0</v>
      </c>
      <c r="AA158" s="213">
        <f>+'G11'!AO14</f>
        <v>0</v>
      </c>
      <c r="AB158" s="213">
        <f>+'G11'!AP14</f>
        <v>0</v>
      </c>
      <c r="AC158" s="214">
        <f t="shared" si="18"/>
        <v>0</v>
      </c>
    </row>
    <row r="159" spans="1:30" x14ac:dyDescent="0.2">
      <c r="A159" s="212" t="str">
        <f t="shared" ref="A159:A161" si="32">+A158</f>
        <v>Team B</v>
      </c>
      <c r="B159" s="212">
        <f>'G11'!A15</f>
        <v>0</v>
      </c>
      <c r="C159" s="213">
        <f t="shared" si="31"/>
        <v>11</v>
      </c>
      <c r="D159" s="213">
        <f>+'G11'!V15</f>
        <v>0</v>
      </c>
      <c r="E159" s="213">
        <f>+'G11'!W15</f>
        <v>0</v>
      </c>
      <c r="F159" s="213">
        <f>+'G11'!X15/20</f>
        <v>0</v>
      </c>
      <c r="G159" s="213">
        <f>+'G11'!Y15/20</f>
        <v>0</v>
      </c>
      <c r="H159" s="213">
        <f>+'G11'!Z15/20</f>
        <v>0</v>
      </c>
      <c r="I159" s="213">
        <f>+'G11'!AA15/20</f>
        <v>0</v>
      </c>
      <c r="J159" s="213">
        <f>+'G11'!AB15/20</f>
        <v>0</v>
      </c>
      <c r="K159" s="213">
        <f>+'G11'!AC15/20</f>
        <v>0</v>
      </c>
      <c r="L159" s="213">
        <f>+'G11'!AD15/20</f>
        <v>0</v>
      </c>
      <c r="M159" s="213">
        <f>'G11'!CF15</f>
        <v>0</v>
      </c>
      <c r="N159" s="213">
        <f>'G11'!CG15</f>
        <v>0</v>
      </c>
      <c r="O159" s="213">
        <f>'G11'!CH15</f>
        <v>0</v>
      </c>
      <c r="P159" s="213">
        <f>'G11'!CI15</f>
        <v>0</v>
      </c>
      <c r="Q159" s="213">
        <f>'G11'!CJ15</f>
        <v>0</v>
      </c>
      <c r="R159" s="213">
        <f>'G11'!CK15</f>
        <v>0</v>
      </c>
      <c r="S159" s="213">
        <f>'G11'!CL15</f>
        <v>0</v>
      </c>
      <c r="T159" s="213">
        <f>+'G11'!AH15</f>
        <v>0</v>
      </c>
      <c r="U159" s="213">
        <f>+'G11'!AI15</f>
        <v>0</v>
      </c>
      <c r="V159" s="214">
        <f>+'G11'!AJ15</f>
        <v>0</v>
      </c>
      <c r="W159" s="213">
        <f>+'G11'!AK15</f>
        <v>0</v>
      </c>
      <c r="X159" s="213">
        <f>+'G11'!AL15</f>
        <v>0</v>
      </c>
      <c r="Y159" s="213">
        <f>+'G11'!AM15</f>
        <v>0</v>
      </c>
      <c r="Z159" s="213">
        <f>+'G11'!AN15</f>
        <v>0</v>
      </c>
      <c r="AA159" s="213">
        <f>+'G11'!AO15</f>
        <v>0</v>
      </c>
      <c r="AB159" s="213">
        <f>+'G11'!AP15</f>
        <v>0</v>
      </c>
      <c r="AC159" s="214">
        <f t="shared" si="18"/>
        <v>0</v>
      </c>
    </row>
    <row r="160" spans="1:30" x14ac:dyDescent="0.2">
      <c r="A160" s="212" t="str">
        <f t="shared" si="32"/>
        <v>Team B</v>
      </c>
      <c r="B160" s="212">
        <f>'G11'!A16</f>
        <v>0</v>
      </c>
      <c r="C160" s="213">
        <f t="shared" si="31"/>
        <v>11</v>
      </c>
      <c r="D160" s="213">
        <f>+'G11'!V16</f>
        <v>0</v>
      </c>
      <c r="E160" s="213">
        <f>+'G11'!W16</f>
        <v>0</v>
      </c>
      <c r="F160" s="213">
        <f>+'G11'!X16/20</f>
        <v>0</v>
      </c>
      <c r="G160" s="213">
        <f>+'G11'!Y16/20</f>
        <v>0</v>
      </c>
      <c r="H160" s="213">
        <f>+'G11'!Z16/20</f>
        <v>0</v>
      </c>
      <c r="I160" s="213">
        <f>+'G11'!AA16/20</f>
        <v>0</v>
      </c>
      <c r="J160" s="213">
        <f>+'G11'!AB16/20</f>
        <v>0</v>
      </c>
      <c r="K160" s="213">
        <f>+'G11'!AC16/20</f>
        <v>0</v>
      </c>
      <c r="L160" s="213">
        <f>+'G11'!AD16/20</f>
        <v>0</v>
      </c>
      <c r="M160" s="213">
        <f>'G11'!CF16</f>
        <v>0</v>
      </c>
      <c r="N160" s="213">
        <f>'G11'!CG16</f>
        <v>0</v>
      </c>
      <c r="O160" s="213">
        <f>'G11'!CH16</f>
        <v>0</v>
      </c>
      <c r="P160" s="213">
        <f>'G11'!CI16</f>
        <v>0</v>
      </c>
      <c r="Q160" s="213">
        <f>'G11'!CJ16</f>
        <v>0</v>
      </c>
      <c r="R160" s="213">
        <f>'G11'!CK16</f>
        <v>0</v>
      </c>
      <c r="S160" s="213">
        <f>'G11'!CL16</f>
        <v>0</v>
      </c>
      <c r="T160" s="213">
        <f>+'G11'!AH16</f>
        <v>0</v>
      </c>
      <c r="U160" s="213">
        <f>+'G11'!AI16</f>
        <v>0</v>
      </c>
      <c r="V160" s="214">
        <f>+'G11'!AJ16</f>
        <v>0</v>
      </c>
      <c r="W160" s="213">
        <f>+'G11'!AK16</f>
        <v>0</v>
      </c>
      <c r="X160" s="213">
        <f>+'G11'!AL16</f>
        <v>0</v>
      </c>
      <c r="Y160" s="213">
        <f>+'G11'!AM16</f>
        <v>0</v>
      </c>
      <c r="Z160" s="213">
        <f>+'G11'!AN16</f>
        <v>0</v>
      </c>
      <c r="AA160" s="213">
        <f>+'G11'!AO16</f>
        <v>0</v>
      </c>
      <c r="AB160" s="213">
        <f>+'G11'!AP16</f>
        <v>0</v>
      </c>
      <c r="AC160" s="214">
        <f t="shared" si="18"/>
        <v>0</v>
      </c>
    </row>
    <row r="161" spans="1:30" x14ac:dyDescent="0.2">
      <c r="A161" s="212" t="str">
        <f t="shared" si="32"/>
        <v>Team B</v>
      </c>
      <c r="B161" s="212">
        <f>'G11'!A17</f>
        <v>0</v>
      </c>
      <c r="C161" s="213">
        <f t="shared" si="31"/>
        <v>11</v>
      </c>
      <c r="D161" s="213">
        <f>+'G11'!V17</f>
        <v>0</v>
      </c>
      <c r="E161" s="213">
        <f>+'G11'!W17</f>
        <v>0</v>
      </c>
      <c r="F161" s="213">
        <f>+'G11'!X17/20</f>
        <v>0</v>
      </c>
      <c r="G161" s="213">
        <f>+'G11'!Y17/20</f>
        <v>0</v>
      </c>
      <c r="H161" s="213">
        <f>+'G11'!Z17/20</f>
        <v>0</v>
      </c>
      <c r="I161" s="213">
        <f>+'G11'!AA17/20</f>
        <v>0</v>
      </c>
      <c r="J161" s="213">
        <f>+'G11'!AB17/20</f>
        <v>0</v>
      </c>
      <c r="K161" s="213">
        <f>+'G11'!AC17/20</f>
        <v>0</v>
      </c>
      <c r="L161" s="213">
        <f>+'G11'!AD17/20</f>
        <v>0</v>
      </c>
      <c r="M161" s="213">
        <f>'G11'!CF17</f>
        <v>0</v>
      </c>
      <c r="N161" s="213">
        <f>'G11'!CG17</f>
        <v>0</v>
      </c>
      <c r="O161" s="213">
        <f>'G11'!CH17</f>
        <v>0</v>
      </c>
      <c r="P161" s="213">
        <f>'G11'!CI17</f>
        <v>0</v>
      </c>
      <c r="Q161" s="213">
        <f>'G11'!CJ17</f>
        <v>0</v>
      </c>
      <c r="R161" s="213">
        <f>'G11'!CK17</f>
        <v>0</v>
      </c>
      <c r="S161" s="213">
        <f>'G11'!CL17</f>
        <v>0</v>
      </c>
      <c r="T161" s="213">
        <f>+'G11'!AH17</f>
        <v>0</v>
      </c>
      <c r="U161" s="213">
        <f>+'G11'!AI17</f>
        <v>0</v>
      </c>
      <c r="V161" s="214">
        <f>+'G11'!AJ17</f>
        <v>0</v>
      </c>
      <c r="W161" s="213">
        <f>+'G11'!AK17</f>
        <v>0</v>
      </c>
      <c r="X161" s="213">
        <f>+'G11'!AL17</f>
        <v>0</v>
      </c>
      <c r="Y161" s="213">
        <f>+'G11'!AM17</f>
        <v>0</v>
      </c>
      <c r="Z161" s="213">
        <f>+'G11'!AN17</f>
        <v>0</v>
      </c>
      <c r="AA161" s="213">
        <f>+'G11'!AO17</f>
        <v>0</v>
      </c>
      <c r="AB161" s="213">
        <f>+'G11'!AP17</f>
        <v>0</v>
      </c>
      <c r="AC161" s="214">
        <f t="shared" si="18"/>
        <v>0</v>
      </c>
    </row>
    <row r="162" spans="1:30" s="60" customFormat="1" x14ac:dyDescent="0.2">
      <c r="A162" s="212" t="str">
        <f>'G11'!A21</f>
        <v>Team C</v>
      </c>
      <c r="B162" s="212">
        <f>'G11'!A22</f>
        <v>0</v>
      </c>
      <c r="C162" s="213">
        <f t="shared" si="31"/>
        <v>11</v>
      </c>
      <c r="D162" s="213">
        <f>+'G11'!V22</f>
        <v>0</v>
      </c>
      <c r="E162" s="213">
        <f>+'G11'!W22</f>
        <v>0</v>
      </c>
      <c r="F162" s="213">
        <f>+'G11'!X22/20</f>
        <v>0</v>
      </c>
      <c r="G162" s="213">
        <f>+'G11'!Y22/20</f>
        <v>0</v>
      </c>
      <c r="H162" s="213">
        <f>+'G11'!Z22/20</f>
        <v>0</v>
      </c>
      <c r="I162" s="213">
        <f>+'G11'!AA22/20</f>
        <v>0</v>
      </c>
      <c r="J162" s="213">
        <f>+'G11'!AB22/20</f>
        <v>0</v>
      </c>
      <c r="K162" s="213">
        <f>+'G11'!AC22/20</f>
        <v>0</v>
      </c>
      <c r="L162" s="213">
        <f>+'G11'!AD22/20</f>
        <v>0</v>
      </c>
      <c r="M162" s="213">
        <f>'G11'!CF22</f>
        <v>0</v>
      </c>
      <c r="N162" s="213">
        <f>'G11'!CG22</f>
        <v>0</v>
      </c>
      <c r="O162" s="213">
        <f>'G11'!CH22</f>
        <v>0</v>
      </c>
      <c r="P162" s="213">
        <f>'G11'!CI22</f>
        <v>0</v>
      </c>
      <c r="Q162" s="213">
        <f>'G11'!CJ22</f>
        <v>0</v>
      </c>
      <c r="R162" s="213">
        <f>'G11'!CK22</f>
        <v>0</v>
      </c>
      <c r="S162" s="213">
        <f>'G11'!CL22</f>
        <v>0</v>
      </c>
      <c r="T162" s="213">
        <f>+'G11'!AH22</f>
        <v>0</v>
      </c>
      <c r="U162" s="213">
        <f>+'G11'!AI22</f>
        <v>0</v>
      </c>
      <c r="V162" s="214">
        <f>+'G11'!AJ22</f>
        <v>0</v>
      </c>
      <c r="W162" s="213">
        <f>+'G11'!AK22</f>
        <v>0</v>
      </c>
      <c r="X162" s="213">
        <f>+'G11'!AL22</f>
        <v>0</v>
      </c>
      <c r="Y162" s="213">
        <f>+'G11'!AM22</f>
        <v>0</v>
      </c>
      <c r="Z162" s="213">
        <f>+'G11'!AN22</f>
        <v>0</v>
      </c>
      <c r="AA162" s="213">
        <f>+'G11'!AO22</f>
        <v>0</v>
      </c>
      <c r="AB162" s="213">
        <f>+'G11'!AP22</f>
        <v>0</v>
      </c>
      <c r="AC162" s="214">
        <f t="shared" si="18"/>
        <v>0</v>
      </c>
      <c r="AD162" s="245"/>
    </row>
    <row r="163" spans="1:30" s="60" customFormat="1" x14ac:dyDescent="0.2">
      <c r="A163" s="212" t="str">
        <f>+A162</f>
        <v>Team C</v>
      </c>
      <c r="B163" s="212">
        <f>'G11'!A23</f>
        <v>0</v>
      </c>
      <c r="C163" s="213">
        <f t="shared" si="31"/>
        <v>11</v>
      </c>
      <c r="D163" s="213">
        <f>+'G11'!V23</f>
        <v>0</v>
      </c>
      <c r="E163" s="213">
        <f>+'G11'!W23</f>
        <v>0</v>
      </c>
      <c r="F163" s="213">
        <f>+'G11'!X23/20</f>
        <v>0</v>
      </c>
      <c r="G163" s="213">
        <f>+'G11'!Y23/20</f>
        <v>0</v>
      </c>
      <c r="H163" s="213">
        <f>+'G11'!Z23/20</f>
        <v>0</v>
      </c>
      <c r="I163" s="213">
        <f>+'G11'!AA23/20</f>
        <v>0</v>
      </c>
      <c r="J163" s="213">
        <f>+'G11'!AB23/20</f>
        <v>0</v>
      </c>
      <c r="K163" s="213">
        <f>+'G11'!AC23/20</f>
        <v>0</v>
      </c>
      <c r="L163" s="213">
        <f>+'G11'!AD23/20</f>
        <v>0</v>
      </c>
      <c r="M163" s="213">
        <f>'G11'!CF23</f>
        <v>0</v>
      </c>
      <c r="N163" s="213">
        <f>'G11'!CG23</f>
        <v>0</v>
      </c>
      <c r="O163" s="213">
        <f>'G11'!CH23</f>
        <v>0</v>
      </c>
      <c r="P163" s="213">
        <f>'G11'!CI23</f>
        <v>0</v>
      </c>
      <c r="Q163" s="213">
        <f>'G11'!CJ23</f>
        <v>0</v>
      </c>
      <c r="R163" s="213">
        <f>'G11'!CK23</f>
        <v>0</v>
      </c>
      <c r="S163" s="213">
        <f>'G11'!CL23</f>
        <v>0</v>
      </c>
      <c r="T163" s="213">
        <f>+'G11'!AH23</f>
        <v>0</v>
      </c>
      <c r="U163" s="213">
        <f>+'G11'!AI23</f>
        <v>0</v>
      </c>
      <c r="V163" s="214">
        <f>+'G11'!AJ23</f>
        <v>0</v>
      </c>
      <c r="W163" s="213">
        <f>+'G11'!AK23</f>
        <v>0</v>
      </c>
      <c r="X163" s="213">
        <f>+'G11'!AL23</f>
        <v>0</v>
      </c>
      <c r="Y163" s="213">
        <f>+'G11'!AM23</f>
        <v>0</v>
      </c>
      <c r="Z163" s="213">
        <f>+'G11'!AN23</f>
        <v>0</v>
      </c>
      <c r="AA163" s="213">
        <f>+'G11'!AO23</f>
        <v>0</v>
      </c>
      <c r="AB163" s="213">
        <f>+'G11'!AP23</f>
        <v>0</v>
      </c>
      <c r="AC163" s="214">
        <f t="shared" si="18"/>
        <v>0</v>
      </c>
      <c r="AD163" s="245"/>
    </row>
    <row r="164" spans="1:30" s="60" customFormat="1" x14ac:dyDescent="0.2">
      <c r="A164" s="212" t="str">
        <f t="shared" ref="A164:A166" si="33">+A163</f>
        <v>Team C</v>
      </c>
      <c r="B164" s="212">
        <f>'G11'!A24</f>
        <v>0</v>
      </c>
      <c r="C164" s="213">
        <f t="shared" si="31"/>
        <v>11</v>
      </c>
      <c r="D164" s="213">
        <f>+'G11'!V24</f>
        <v>0</v>
      </c>
      <c r="E164" s="213">
        <f>+'G11'!W24</f>
        <v>0</v>
      </c>
      <c r="F164" s="213">
        <f>+'G11'!X24/20</f>
        <v>0</v>
      </c>
      <c r="G164" s="213">
        <f>+'G11'!Y24/20</f>
        <v>0</v>
      </c>
      <c r="H164" s="213">
        <f>+'G11'!Z24/20</f>
        <v>0</v>
      </c>
      <c r="I164" s="213">
        <f>+'G11'!AA24/20</f>
        <v>0</v>
      </c>
      <c r="J164" s="213">
        <f>+'G11'!AB24/20</f>
        <v>0</v>
      </c>
      <c r="K164" s="213">
        <f>+'G11'!AC24/20</f>
        <v>0</v>
      </c>
      <c r="L164" s="213">
        <f>+'G11'!AD24/20</f>
        <v>0</v>
      </c>
      <c r="M164" s="213">
        <f>'G11'!CF24</f>
        <v>0</v>
      </c>
      <c r="N164" s="213">
        <f>'G11'!CG24</f>
        <v>0</v>
      </c>
      <c r="O164" s="213">
        <f>'G11'!CH24</f>
        <v>0</v>
      </c>
      <c r="P164" s="213">
        <f>'G11'!CI24</f>
        <v>0</v>
      </c>
      <c r="Q164" s="213">
        <f>'G11'!CJ24</f>
        <v>0</v>
      </c>
      <c r="R164" s="213">
        <f>'G11'!CK24</f>
        <v>0</v>
      </c>
      <c r="S164" s="213">
        <f>'G11'!CL24</f>
        <v>0</v>
      </c>
      <c r="T164" s="213">
        <f>+'G11'!AH24</f>
        <v>0</v>
      </c>
      <c r="U164" s="213">
        <f>+'G11'!AI24</f>
        <v>0</v>
      </c>
      <c r="V164" s="214">
        <f>+'G11'!AJ24</f>
        <v>0</v>
      </c>
      <c r="W164" s="213">
        <f>+'G11'!AK24</f>
        <v>0</v>
      </c>
      <c r="X164" s="213">
        <f>+'G11'!AL24</f>
        <v>0</v>
      </c>
      <c r="Y164" s="213">
        <f>+'G11'!AM24</f>
        <v>0</v>
      </c>
      <c r="Z164" s="213">
        <f>+'G11'!AN24</f>
        <v>0</v>
      </c>
      <c r="AA164" s="213">
        <f>+'G11'!AO24</f>
        <v>0</v>
      </c>
      <c r="AB164" s="213">
        <f>+'G11'!AP24</f>
        <v>0</v>
      </c>
      <c r="AC164" s="214">
        <f t="shared" si="18"/>
        <v>0</v>
      </c>
      <c r="AD164" s="245"/>
    </row>
    <row r="165" spans="1:30" s="60" customFormat="1" x14ac:dyDescent="0.2">
      <c r="A165" s="212" t="str">
        <f t="shared" si="33"/>
        <v>Team C</v>
      </c>
      <c r="B165" s="212">
        <f>'G11'!A25</f>
        <v>0</v>
      </c>
      <c r="C165" s="213">
        <f t="shared" si="31"/>
        <v>11</v>
      </c>
      <c r="D165" s="213">
        <f>+'G11'!V25</f>
        <v>0</v>
      </c>
      <c r="E165" s="213">
        <f>+'G11'!W25</f>
        <v>0</v>
      </c>
      <c r="F165" s="213">
        <f>+'G11'!X25/20</f>
        <v>0</v>
      </c>
      <c r="G165" s="213">
        <f>+'G11'!Y25/20</f>
        <v>0</v>
      </c>
      <c r="H165" s="213">
        <f>+'G11'!Z25/20</f>
        <v>0</v>
      </c>
      <c r="I165" s="213">
        <f>+'G11'!AA25/20</f>
        <v>0</v>
      </c>
      <c r="J165" s="213">
        <f>+'G11'!AB25/20</f>
        <v>0</v>
      </c>
      <c r="K165" s="213">
        <f>+'G11'!AC25/20</f>
        <v>0</v>
      </c>
      <c r="L165" s="213">
        <f>+'G11'!AD25/20</f>
        <v>0</v>
      </c>
      <c r="M165" s="213">
        <f>'G11'!CF25</f>
        <v>0</v>
      </c>
      <c r="N165" s="213">
        <f>'G11'!CG25</f>
        <v>0</v>
      </c>
      <c r="O165" s="213">
        <f>'G11'!CH25</f>
        <v>0</v>
      </c>
      <c r="P165" s="213">
        <f>'G11'!CI25</f>
        <v>0</v>
      </c>
      <c r="Q165" s="213">
        <f>'G11'!CJ25</f>
        <v>0</v>
      </c>
      <c r="R165" s="213">
        <f>'G11'!CK25</f>
        <v>0</v>
      </c>
      <c r="S165" s="213">
        <f>'G11'!CL25</f>
        <v>0</v>
      </c>
      <c r="T165" s="213">
        <f>+'G11'!AH25</f>
        <v>0</v>
      </c>
      <c r="U165" s="213">
        <f>+'G11'!AI25</f>
        <v>0</v>
      </c>
      <c r="V165" s="214">
        <f>+'G11'!AJ25</f>
        <v>0</v>
      </c>
      <c r="W165" s="213">
        <f>+'G11'!AK25</f>
        <v>0</v>
      </c>
      <c r="X165" s="213">
        <f>+'G11'!AL25</f>
        <v>0</v>
      </c>
      <c r="Y165" s="213">
        <f>+'G11'!AM25</f>
        <v>0</v>
      </c>
      <c r="Z165" s="213">
        <f>+'G11'!AN25</f>
        <v>0</v>
      </c>
      <c r="AA165" s="213">
        <f>+'G11'!AO25</f>
        <v>0</v>
      </c>
      <c r="AB165" s="213">
        <f>+'G11'!AP25</f>
        <v>0</v>
      </c>
      <c r="AC165" s="214">
        <f t="shared" si="18"/>
        <v>0</v>
      </c>
      <c r="AD165" s="245"/>
    </row>
    <row r="166" spans="1:30" s="60" customFormat="1" x14ac:dyDescent="0.2">
      <c r="A166" s="209" t="str">
        <f t="shared" si="33"/>
        <v>Team C</v>
      </c>
      <c r="B166" s="209">
        <f>'G11'!A26</f>
        <v>0</v>
      </c>
      <c r="C166" s="210">
        <f t="shared" si="31"/>
        <v>11</v>
      </c>
      <c r="D166" s="210">
        <f>+'G11'!V26</f>
        <v>0</v>
      </c>
      <c r="E166" s="210">
        <f>+'G11'!W26</f>
        <v>0</v>
      </c>
      <c r="F166" s="210">
        <f>+'G11'!X26/20</f>
        <v>0</v>
      </c>
      <c r="G166" s="210">
        <f>+'G11'!Y26/20</f>
        <v>0</v>
      </c>
      <c r="H166" s="210">
        <f>+'G11'!Z26/20</f>
        <v>0</v>
      </c>
      <c r="I166" s="210">
        <f>+'G11'!AA26/20</f>
        <v>0</v>
      </c>
      <c r="J166" s="210">
        <f>+'G11'!AB26/20</f>
        <v>0</v>
      </c>
      <c r="K166" s="210">
        <f>+'G11'!AC26/20</f>
        <v>0</v>
      </c>
      <c r="L166" s="210">
        <f>+'G11'!AD26/20</f>
        <v>0</v>
      </c>
      <c r="M166" s="210">
        <f>'G11'!CF26</f>
        <v>0</v>
      </c>
      <c r="N166" s="210">
        <f>'G11'!CG26</f>
        <v>0</v>
      </c>
      <c r="O166" s="210">
        <f>'G11'!CH26</f>
        <v>0</v>
      </c>
      <c r="P166" s="210">
        <f>'G11'!CI26</f>
        <v>0</v>
      </c>
      <c r="Q166" s="210">
        <f>'G11'!CJ26</f>
        <v>0</v>
      </c>
      <c r="R166" s="210">
        <f>'G11'!CK26</f>
        <v>0</v>
      </c>
      <c r="S166" s="210">
        <f>'G11'!CL26</f>
        <v>0</v>
      </c>
      <c r="T166" s="210">
        <f>+'G11'!AH26</f>
        <v>0</v>
      </c>
      <c r="U166" s="210">
        <f>+'G11'!AI26</f>
        <v>0</v>
      </c>
      <c r="V166" s="211">
        <f>+'G11'!AJ26</f>
        <v>0</v>
      </c>
      <c r="W166" s="210">
        <f>+'G11'!AK26</f>
        <v>0</v>
      </c>
      <c r="X166" s="210">
        <f>+'G11'!AL26</f>
        <v>0</v>
      </c>
      <c r="Y166" s="210">
        <f>+'G11'!AM26</f>
        <v>0</v>
      </c>
      <c r="Z166" s="210">
        <f>+'G11'!AN26</f>
        <v>0</v>
      </c>
      <c r="AA166" s="210">
        <f>+'G11'!AO26</f>
        <v>0</v>
      </c>
      <c r="AB166" s="210">
        <f>+'G11'!AP26</f>
        <v>0</v>
      </c>
      <c r="AC166" s="211">
        <f t="shared" si="18"/>
        <v>0</v>
      </c>
      <c r="AD166" s="245"/>
    </row>
    <row r="167" spans="1:30" x14ac:dyDescent="0.2">
      <c r="A167" s="212" t="str">
        <f>'G12'!A3</f>
        <v>Team A</v>
      </c>
      <c r="B167" s="212">
        <f>'G12'!A4</f>
        <v>0</v>
      </c>
      <c r="C167" s="213">
        <v>12</v>
      </c>
      <c r="D167" s="213">
        <f>+'G12'!V4</f>
        <v>0</v>
      </c>
      <c r="E167" s="213">
        <f>+'G12'!W4</f>
        <v>0</v>
      </c>
      <c r="F167" s="213">
        <f>+'G12'!X4/20</f>
        <v>0</v>
      </c>
      <c r="G167" s="213">
        <f>+'G12'!Y4/20</f>
        <v>0</v>
      </c>
      <c r="H167" s="213">
        <f>+'G12'!Z4/20</f>
        <v>0</v>
      </c>
      <c r="I167" s="213">
        <f>+'G12'!AA4/20</f>
        <v>0</v>
      </c>
      <c r="J167" s="213">
        <f>+'G12'!AB4/20</f>
        <v>0</v>
      </c>
      <c r="K167" s="213">
        <f>+'G12'!AC4/20</f>
        <v>0</v>
      </c>
      <c r="L167" s="213">
        <f>+'G12'!AD4/20</f>
        <v>0</v>
      </c>
      <c r="M167" s="213">
        <f>'G12'!CF4</f>
        <v>0</v>
      </c>
      <c r="N167" s="213">
        <f>'G12'!CG4</f>
        <v>0</v>
      </c>
      <c r="O167" s="213">
        <f>'G12'!CH4</f>
        <v>0</v>
      </c>
      <c r="P167" s="213">
        <f>'G12'!CI4</f>
        <v>0</v>
      </c>
      <c r="Q167" s="213">
        <f>'G12'!CJ4</f>
        <v>0</v>
      </c>
      <c r="R167" s="213">
        <f>'G12'!CK4</f>
        <v>0</v>
      </c>
      <c r="S167" s="213">
        <f>'G12'!CL4</f>
        <v>0</v>
      </c>
      <c r="T167" s="213">
        <f>+'G12'!AH4</f>
        <v>0</v>
      </c>
      <c r="U167" s="213">
        <f>+'G12'!AI4</f>
        <v>0</v>
      </c>
      <c r="V167" s="214">
        <f>+'G12'!AJ4</f>
        <v>0</v>
      </c>
      <c r="W167" s="213">
        <f>+'G12'!AK4</f>
        <v>0</v>
      </c>
      <c r="X167" s="213">
        <f>+'G12'!AL4</f>
        <v>0</v>
      </c>
      <c r="Y167" s="213">
        <f>+'G12'!AM4</f>
        <v>0</v>
      </c>
      <c r="Z167" s="213">
        <f>+'G12'!AN4</f>
        <v>0</v>
      </c>
      <c r="AA167" s="213">
        <f>+'G12'!AO4</f>
        <v>0</v>
      </c>
      <c r="AB167" s="213">
        <f>+'G12'!AP4</f>
        <v>0</v>
      </c>
      <c r="AC167" s="214">
        <f t="shared" si="18"/>
        <v>0</v>
      </c>
    </row>
    <row r="168" spans="1:30" x14ac:dyDescent="0.2">
      <c r="A168" s="212" t="str">
        <f>+A167</f>
        <v>Team A</v>
      </c>
      <c r="B168" s="212">
        <f>'G12'!A5</f>
        <v>0</v>
      </c>
      <c r="C168" s="213">
        <f>+C167</f>
        <v>12</v>
      </c>
      <c r="D168" s="213">
        <f>+'G12'!V5</f>
        <v>0</v>
      </c>
      <c r="E168" s="213">
        <f>+'G12'!W5</f>
        <v>0</v>
      </c>
      <c r="F168" s="213">
        <f>+'G12'!X5/20</f>
        <v>0</v>
      </c>
      <c r="G168" s="213">
        <f>+'G12'!Y5/20</f>
        <v>0</v>
      </c>
      <c r="H168" s="213">
        <f>+'G12'!Z5/20</f>
        <v>0</v>
      </c>
      <c r="I168" s="213">
        <f>+'G12'!AA5/20</f>
        <v>0</v>
      </c>
      <c r="J168" s="213">
        <f>+'G12'!AB5/20</f>
        <v>0</v>
      </c>
      <c r="K168" s="213">
        <f>+'G12'!AC5/20</f>
        <v>0</v>
      </c>
      <c r="L168" s="213">
        <f>+'G12'!AD5/20</f>
        <v>0</v>
      </c>
      <c r="M168" s="213">
        <f>'G12'!CF5</f>
        <v>0</v>
      </c>
      <c r="N168" s="213">
        <f>'G12'!CG5</f>
        <v>0</v>
      </c>
      <c r="O168" s="213">
        <f>'G12'!CH5</f>
        <v>0</v>
      </c>
      <c r="P168" s="213">
        <f>'G12'!CI5</f>
        <v>0</v>
      </c>
      <c r="Q168" s="213">
        <f>'G12'!CJ5</f>
        <v>0</v>
      </c>
      <c r="R168" s="213">
        <f>'G12'!CK5</f>
        <v>0</v>
      </c>
      <c r="S168" s="213">
        <f>'G12'!CL5</f>
        <v>0</v>
      </c>
      <c r="T168" s="213">
        <f>+'G12'!AH5</f>
        <v>0</v>
      </c>
      <c r="U168" s="213">
        <f>+'G12'!AI5</f>
        <v>0</v>
      </c>
      <c r="V168" s="214">
        <f>+'G12'!AJ5</f>
        <v>0</v>
      </c>
      <c r="W168" s="213">
        <f>+'G12'!AK5</f>
        <v>0</v>
      </c>
      <c r="X168" s="213">
        <f>+'G12'!AL5</f>
        <v>0</v>
      </c>
      <c r="Y168" s="213">
        <f>+'G12'!AM5</f>
        <v>0</v>
      </c>
      <c r="Z168" s="213">
        <f>+'G12'!AN5</f>
        <v>0</v>
      </c>
      <c r="AA168" s="213">
        <f>+'G12'!AO5</f>
        <v>0</v>
      </c>
      <c r="AB168" s="213">
        <f>+'G12'!AP5</f>
        <v>0</v>
      </c>
      <c r="AC168" s="214">
        <f t="shared" si="18"/>
        <v>0</v>
      </c>
    </row>
    <row r="169" spans="1:30" x14ac:dyDescent="0.2">
      <c r="A169" s="212" t="str">
        <f t="shared" ref="A169:A171" si="34">+A168</f>
        <v>Team A</v>
      </c>
      <c r="B169" s="212">
        <f>'G12'!A6</f>
        <v>0</v>
      </c>
      <c r="C169" s="213">
        <f t="shared" ref="C169:C181" si="35">+C168</f>
        <v>12</v>
      </c>
      <c r="D169" s="213">
        <f>+'G12'!V6</f>
        <v>0</v>
      </c>
      <c r="E169" s="213">
        <f>+'G12'!W6</f>
        <v>0</v>
      </c>
      <c r="F169" s="213">
        <f>+'G12'!X6/20</f>
        <v>0</v>
      </c>
      <c r="G169" s="213">
        <f>+'G12'!Y6/20</f>
        <v>0</v>
      </c>
      <c r="H169" s="213">
        <f>+'G12'!Z6/20</f>
        <v>0</v>
      </c>
      <c r="I169" s="213">
        <f>+'G12'!AA6/20</f>
        <v>0</v>
      </c>
      <c r="J169" s="213">
        <f>+'G12'!AB6/20</f>
        <v>0</v>
      </c>
      <c r="K169" s="213">
        <f>+'G12'!AC6/20</f>
        <v>0</v>
      </c>
      <c r="L169" s="213">
        <f>+'G12'!AD6/20</f>
        <v>0</v>
      </c>
      <c r="M169" s="213">
        <f>'G12'!CF6</f>
        <v>0</v>
      </c>
      <c r="N169" s="213">
        <f>'G12'!CG6</f>
        <v>0</v>
      </c>
      <c r="O169" s="213">
        <f>'G12'!CH6</f>
        <v>0</v>
      </c>
      <c r="P169" s="213">
        <f>'G12'!CI6</f>
        <v>0</v>
      </c>
      <c r="Q169" s="213">
        <f>'G12'!CJ6</f>
        <v>0</v>
      </c>
      <c r="R169" s="213">
        <f>'G12'!CK6</f>
        <v>0</v>
      </c>
      <c r="S169" s="213">
        <f>'G12'!CL6</f>
        <v>0</v>
      </c>
      <c r="T169" s="213">
        <f>+'G12'!AH6</f>
        <v>0</v>
      </c>
      <c r="U169" s="213">
        <f>+'G12'!AI6</f>
        <v>0</v>
      </c>
      <c r="V169" s="214">
        <f>+'G12'!AJ6</f>
        <v>0</v>
      </c>
      <c r="W169" s="213">
        <f>+'G12'!AK6</f>
        <v>0</v>
      </c>
      <c r="X169" s="213">
        <f>+'G12'!AL6</f>
        <v>0</v>
      </c>
      <c r="Y169" s="213">
        <f>+'G12'!AM6</f>
        <v>0</v>
      </c>
      <c r="Z169" s="213">
        <f>+'G12'!AN6</f>
        <v>0</v>
      </c>
      <c r="AA169" s="213">
        <f>+'G12'!AO6</f>
        <v>0</v>
      </c>
      <c r="AB169" s="213">
        <f>+'G12'!AP6</f>
        <v>0</v>
      </c>
      <c r="AC169" s="214">
        <f t="shared" si="18"/>
        <v>0</v>
      </c>
    </row>
    <row r="170" spans="1:30" x14ac:dyDescent="0.2">
      <c r="A170" s="212" t="str">
        <f t="shared" si="34"/>
        <v>Team A</v>
      </c>
      <c r="B170" s="212">
        <f>'G12'!A7</f>
        <v>0</v>
      </c>
      <c r="C170" s="213">
        <f t="shared" si="35"/>
        <v>12</v>
      </c>
      <c r="D170" s="213">
        <f>+'G12'!V7</f>
        <v>0</v>
      </c>
      <c r="E170" s="213">
        <f>+'G12'!W7</f>
        <v>0</v>
      </c>
      <c r="F170" s="213">
        <f>+'G12'!X7/20</f>
        <v>0</v>
      </c>
      <c r="G170" s="213">
        <f>+'G12'!Y7/20</f>
        <v>0</v>
      </c>
      <c r="H170" s="213">
        <f>+'G12'!Z7/20</f>
        <v>0</v>
      </c>
      <c r="I170" s="213">
        <f>+'G12'!AA7/20</f>
        <v>0</v>
      </c>
      <c r="J170" s="213">
        <f>+'G12'!AB7/20</f>
        <v>0</v>
      </c>
      <c r="K170" s="213">
        <f>+'G12'!AC7/20</f>
        <v>0</v>
      </c>
      <c r="L170" s="213">
        <f>+'G12'!AD7/20</f>
        <v>0</v>
      </c>
      <c r="M170" s="213">
        <f>'G12'!CF7</f>
        <v>0</v>
      </c>
      <c r="N170" s="213">
        <f>'G12'!CG7</f>
        <v>0</v>
      </c>
      <c r="O170" s="213">
        <f>'G12'!CH7</f>
        <v>0</v>
      </c>
      <c r="P170" s="213">
        <f>'G12'!CI7</f>
        <v>0</v>
      </c>
      <c r="Q170" s="213">
        <f>'G12'!CJ7</f>
        <v>0</v>
      </c>
      <c r="R170" s="213">
        <f>'G12'!CK7</f>
        <v>0</v>
      </c>
      <c r="S170" s="213">
        <f>'G12'!CL7</f>
        <v>0</v>
      </c>
      <c r="T170" s="213">
        <f>+'G12'!AH7</f>
        <v>0</v>
      </c>
      <c r="U170" s="213">
        <f>+'G12'!AI7</f>
        <v>0</v>
      </c>
      <c r="V170" s="214">
        <f>+'G12'!AJ7</f>
        <v>0</v>
      </c>
      <c r="W170" s="213">
        <f>+'G12'!AK7</f>
        <v>0</v>
      </c>
      <c r="X170" s="213">
        <f>+'G12'!AL7</f>
        <v>0</v>
      </c>
      <c r="Y170" s="213">
        <f>+'G12'!AM7</f>
        <v>0</v>
      </c>
      <c r="Z170" s="213">
        <f>+'G12'!AN7</f>
        <v>0</v>
      </c>
      <c r="AA170" s="213">
        <f>+'G12'!AO7</f>
        <v>0</v>
      </c>
      <c r="AB170" s="213">
        <f>+'G12'!AP7</f>
        <v>0</v>
      </c>
      <c r="AC170" s="214">
        <f t="shared" si="18"/>
        <v>0</v>
      </c>
    </row>
    <row r="171" spans="1:30" x14ac:dyDescent="0.2">
      <c r="A171" s="212" t="str">
        <f t="shared" si="34"/>
        <v>Team A</v>
      </c>
      <c r="B171" s="212">
        <f>'G12'!A8</f>
        <v>0</v>
      </c>
      <c r="C171" s="213">
        <f t="shared" si="35"/>
        <v>12</v>
      </c>
      <c r="D171" s="213">
        <f>+'G12'!V8</f>
        <v>0</v>
      </c>
      <c r="E171" s="213">
        <f>+'G12'!W8</f>
        <v>0</v>
      </c>
      <c r="F171" s="213">
        <f>+'G12'!X8/20</f>
        <v>0</v>
      </c>
      <c r="G171" s="213">
        <f>+'G12'!Y8/20</f>
        <v>0</v>
      </c>
      <c r="H171" s="213">
        <f>+'G12'!Z8/20</f>
        <v>0</v>
      </c>
      <c r="I171" s="213">
        <f>+'G12'!AA8/20</f>
        <v>0</v>
      </c>
      <c r="J171" s="213">
        <f>+'G12'!AB8/20</f>
        <v>0</v>
      </c>
      <c r="K171" s="213">
        <f>+'G12'!AC8/20</f>
        <v>0</v>
      </c>
      <c r="L171" s="213">
        <f>+'G12'!AD8/20</f>
        <v>0</v>
      </c>
      <c r="M171" s="213">
        <f>'G12'!CF8</f>
        <v>0</v>
      </c>
      <c r="N171" s="213">
        <f>'G12'!CG8</f>
        <v>0</v>
      </c>
      <c r="O171" s="213">
        <f>'G12'!CH8</f>
        <v>0</v>
      </c>
      <c r="P171" s="213">
        <f>'G12'!CI8</f>
        <v>0</v>
      </c>
      <c r="Q171" s="213">
        <f>'G12'!CJ8</f>
        <v>0</v>
      </c>
      <c r="R171" s="213">
        <f>'G12'!CK8</f>
        <v>0</v>
      </c>
      <c r="S171" s="213">
        <f>'G12'!CL8</f>
        <v>0</v>
      </c>
      <c r="T171" s="213">
        <f>+'G12'!AH8</f>
        <v>0</v>
      </c>
      <c r="U171" s="213">
        <f>+'G12'!AI8</f>
        <v>0</v>
      </c>
      <c r="V171" s="214">
        <f>+'G12'!AJ8</f>
        <v>0</v>
      </c>
      <c r="W171" s="213">
        <f>+'G12'!AK8</f>
        <v>0</v>
      </c>
      <c r="X171" s="213">
        <f>+'G12'!AL8</f>
        <v>0</v>
      </c>
      <c r="Y171" s="213">
        <f>+'G12'!AM8</f>
        <v>0</v>
      </c>
      <c r="Z171" s="213">
        <f>+'G12'!AN8</f>
        <v>0</v>
      </c>
      <c r="AA171" s="213">
        <f>+'G12'!AO8</f>
        <v>0</v>
      </c>
      <c r="AB171" s="213">
        <f>+'G12'!AP8</f>
        <v>0</v>
      </c>
      <c r="AC171" s="214">
        <f t="shared" si="18"/>
        <v>0</v>
      </c>
    </row>
    <row r="172" spans="1:30" x14ac:dyDescent="0.2">
      <c r="A172" s="212" t="str">
        <f>'G12'!A12</f>
        <v>Team B</v>
      </c>
      <c r="B172" s="212">
        <f>'G12'!A13</f>
        <v>0</v>
      </c>
      <c r="C172" s="213">
        <f t="shared" si="35"/>
        <v>12</v>
      </c>
      <c r="D172" s="213">
        <f>+'G12'!V13</f>
        <v>0</v>
      </c>
      <c r="E172" s="213">
        <f>+'G12'!W13</f>
        <v>0</v>
      </c>
      <c r="F172" s="213">
        <f>+'G12'!X13/20</f>
        <v>0</v>
      </c>
      <c r="G172" s="213">
        <f>+'G12'!Y13/20</f>
        <v>0</v>
      </c>
      <c r="H172" s="213">
        <f>+'G12'!Z13/20</f>
        <v>0</v>
      </c>
      <c r="I172" s="213">
        <f>+'G12'!AA13/20</f>
        <v>0</v>
      </c>
      <c r="J172" s="213">
        <f>+'G12'!AB13/20</f>
        <v>0</v>
      </c>
      <c r="K172" s="213">
        <f>+'G12'!AC13/20</f>
        <v>0</v>
      </c>
      <c r="L172" s="213">
        <f>+'G12'!AD13/20</f>
        <v>0</v>
      </c>
      <c r="M172" s="213">
        <f>'G12'!CF13</f>
        <v>0</v>
      </c>
      <c r="N172" s="213">
        <f>'G12'!CG13</f>
        <v>0</v>
      </c>
      <c r="O172" s="213">
        <f>'G12'!CH13</f>
        <v>0</v>
      </c>
      <c r="P172" s="213">
        <f>'G12'!CI13</f>
        <v>0</v>
      </c>
      <c r="Q172" s="213">
        <f>'G12'!CJ13</f>
        <v>0</v>
      </c>
      <c r="R172" s="213">
        <f>'G12'!CK13</f>
        <v>0</v>
      </c>
      <c r="S172" s="213">
        <f>'G12'!CL13</f>
        <v>0</v>
      </c>
      <c r="T172" s="213">
        <f>+'G12'!AH13</f>
        <v>0</v>
      </c>
      <c r="U172" s="213">
        <f>+'G12'!AI13</f>
        <v>0</v>
      </c>
      <c r="V172" s="214">
        <f>+'G12'!AJ13</f>
        <v>0</v>
      </c>
      <c r="W172" s="213">
        <f>+'G12'!AK13</f>
        <v>0</v>
      </c>
      <c r="X172" s="213">
        <f>+'G12'!AL13</f>
        <v>0</v>
      </c>
      <c r="Y172" s="213">
        <f>+'G12'!AM13</f>
        <v>0</v>
      </c>
      <c r="Z172" s="213">
        <f>+'G12'!AN13</f>
        <v>0</v>
      </c>
      <c r="AA172" s="213">
        <f>+'G12'!AO13</f>
        <v>0</v>
      </c>
      <c r="AB172" s="213">
        <f>+'G12'!AP13</f>
        <v>0</v>
      </c>
      <c r="AC172" s="214">
        <f t="shared" si="18"/>
        <v>0</v>
      </c>
    </row>
    <row r="173" spans="1:30" x14ac:dyDescent="0.2">
      <c r="A173" s="212" t="str">
        <f>+A172</f>
        <v>Team B</v>
      </c>
      <c r="B173" s="212">
        <f>'G12'!A14</f>
        <v>0</v>
      </c>
      <c r="C173" s="213">
        <f t="shared" si="35"/>
        <v>12</v>
      </c>
      <c r="D173" s="213">
        <f>+'G12'!V14</f>
        <v>0</v>
      </c>
      <c r="E173" s="213">
        <f>+'G12'!W14</f>
        <v>0</v>
      </c>
      <c r="F173" s="213">
        <f>+'G12'!X14/20</f>
        <v>0</v>
      </c>
      <c r="G173" s="213">
        <f>+'G12'!Y14/20</f>
        <v>0</v>
      </c>
      <c r="H173" s="213">
        <f>+'G12'!Z14/20</f>
        <v>0</v>
      </c>
      <c r="I173" s="213">
        <f>+'G12'!AA14/20</f>
        <v>0</v>
      </c>
      <c r="J173" s="213">
        <f>+'G12'!AB14/20</f>
        <v>0</v>
      </c>
      <c r="K173" s="213">
        <f>+'G12'!AC14/20</f>
        <v>0</v>
      </c>
      <c r="L173" s="213">
        <f>+'G12'!AD14/20</f>
        <v>0</v>
      </c>
      <c r="M173" s="213">
        <f>'G12'!CF14</f>
        <v>0</v>
      </c>
      <c r="N173" s="213">
        <f>'G12'!CG14</f>
        <v>0</v>
      </c>
      <c r="O173" s="213">
        <f>'G12'!CH14</f>
        <v>0</v>
      </c>
      <c r="P173" s="213">
        <f>'G12'!CI14</f>
        <v>0</v>
      </c>
      <c r="Q173" s="213">
        <f>'G12'!CJ14</f>
        <v>0</v>
      </c>
      <c r="R173" s="213">
        <f>'G12'!CK14</f>
        <v>0</v>
      </c>
      <c r="S173" s="213">
        <f>'G12'!CL14</f>
        <v>0</v>
      </c>
      <c r="T173" s="213">
        <f>+'G12'!AH14</f>
        <v>0</v>
      </c>
      <c r="U173" s="213">
        <f>+'G12'!AI14</f>
        <v>0</v>
      </c>
      <c r="V173" s="214">
        <f>+'G12'!AJ14</f>
        <v>0</v>
      </c>
      <c r="W173" s="213">
        <f>+'G12'!AK14</f>
        <v>0</v>
      </c>
      <c r="X173" s="213">
        <f>+'G12'!AL14</f>
        <v>0</v>
      </c>
      <c r="Y173" s="213">
        <f>+'G12'!AM14</f>
        <v>0</v>
      </c>
      <c r="Z173" s="213">
        <f>+'G12'!AN14</f>
        <v>0</v>
      </c>
      <c r="AA173" s="213">
        <f>+'G12'!AO14</f>
        <v>0</v>
      </c>
      <c r="AB173" s="213">
        <f>+'G12'!AP14</f>
        <v>0</v>
      </c>
      <c r="AC173" s="214">
        <f t="shared" si="18"/>
        <v>0</v>
      </c>
    </row>
    <row r="174" spans="1:30" x14ac:dyDescent="0.2">
      <c r="A174" s="212" t="str">
        <f t="shared" ref="A174:A176" si="36">+A173</f>
        <v>Team B</v>
      </c>
      <c r="B174" s="212">
        <f>'G12'!A15</f>
        <v>0</v>
      </c>
      <c r="C174" s="213">
        <f t="shared" si="35"/>
        <v>12</v>
      </c>
      <c r="D174" s="213">
        <f>+'G12'!V15</f>
        <v>0</v>
      </c>
      <c r="E174" s="213">
        <f>+'G12'!W15</f>
        <v>0</v>
      </c>
      <c r="F174" s="213">
        <f>+'G12'!X15/20</f>
        <v>0</v>
      </c>
      <c r="G174" s="213">
        <f>+'G12'!Y15/20</f>
        <v>0</v>
      </c>
      <c r="H174" s="213">
        <f>+'G12'!Z15/20</f>
        <v>0</v>
      </c>
      <c r="I174" s="213">
        <f>+'G12'!AA15/20</f>
        <v>0</v>
      </c>
      <c r="J174" s="213">
        <f>+'G12'!AB15/20</f>
        <v>0</v>
      </c>
      <c r="K174" s="213">
        <f>+'G12'!AC15/20</f>
        <v>0</v>
      </c>
      <c r="L174" s="213">
        <f>+'G12'!AD15/20</f>
        <v>0</v>
      </c>
      <c r="M174" s="213">
        <f>'G12'!CF15</f>
        <v>0</v>
      </c>
      <c r="N174" s="213">
        <f>'G12'!CG15</f>
        <v>0</v>
      </c>
      <c r="O174" s="213">
        <f>'G12'!CH15</f>
        <v>0</v>
      </c>
      <c r="P174" s="213">
        <f>'G12'!CI15</f>
        <v>0</v>
      </c>
      <c r="Q174" s="213">
        <f>'G12'!CJ15</f>
        <v>0</v>
      </c>
      <c r="R174" s="213">
        <f>'G12'!CK15</f>
        <v>0</v>
      </c>
      <c r="S174" s="213">
        <f>'G12'!CL15</f>
        <v>0</v>
      </c>
      <c r="T174" s="213">
        <f>+'G12'!AH15</f>
        <v>0</v>
      </c>
      <c r="U174" s="213">
        <f>+'G12'!AI15</f>
        <v>0</v>
      </c>
      <c r="V174" s="214">
        <f>+'G12'!AJ15</f>
        <v>0</v>
      </c>
      <c r="W174" s="213">
        <f>+'G12'!AK15</f>
        <v>0</v>
      </c>
      <c r="X174" s="213">
        <f>+'G12'!AL15</f>
        <v>0</v>
      </c>
      <c r="Y174" s="213">
        <f>+'G12'!AM15</f>
        <v>0</v>
      </c>
      <c r="Z174" s="213">
        <f>+'G12'!AN15</f>
        <v>0</v>
      </c>
      <c r="AA174" s="213">
        <f>+'G12'!AO15</f>
        <v>0</v>
      </c>
      <c r="AB174" s="213">
        <f>+'G12'!AP15</f>
        <v>0</v>
      </c>
      <c r="AC174" s="214">
        <f t="shared" si="18"/>
        <v>0</v>
      </c>
    </row>
    <row r="175" spans="1:30" x14ac:dyDescent="0.2">
      <c r="A175" s="212" t="str">
        <f t="shared" si="36"/>
        <v>Team B</v>
      </c>
      <c r="B175" s="212">
        <f>'G12'!A16</f>
        <v>0</v>
      </c>
      <c r="C175" s="213">
        <f t="shared" si="35"/>
        <v>12</v>
      </c>
      <c r="D175" s="213">
        <f>+'G12'!V16</f>
        <v>0</v>
      </c>
      <c r="E175" s="213">
        <f>+'G12'!W16</f>
        <v>0</v>
      </c>
      <c r="F175" s="213">
        <f>+'G12'!X16/20</f>
        <v>0</v>
      </c>
      <c r="G175" s="213">
        <f>+'G12'!Y16/20</f>
        <v>0</v>
      </c>
      <c r="H175" s="213">
        <f>+'G12'!Z16/20</f>
        <v>0</v>
      </c>
      <c r="I175" s="213">
        <f>+'G12'!AA16/20</f>
        <v>0</v>
      </c>
      <c r="J175" s="213">
        <f>+'G12'!AB16/20</f>
        <v>0</v>
      </c>
      <c r="K175" s="213">
        <f>+'G12'!AC16/20</f>
        <v>0</v>
      </c>
      <c r="L175" s="213">
        <f>+'G12'!AD16/20</f>
        <v>0</v>
      </c>
      <c r="M175" s="213">
        <f>'G12'!CF16</f>
        <v>0</v>
      </c>
      <c r="N175" s="213">
        <f>'G12'!CG16</f>
        <v>0</v>
      </c>
      <c r="O175" s="213">
        <f>'G12'!CH16</f>
        <v>0</v>
      </c>
      <c r="P175" s="213">
        <f>'G12'!CI16</f>
        <v>0</v>
      </c>
      <c r="Q175" s="213">
        <f>'G12'!CJ16</f>
        <v>0</v>
      </c>
      <c r="R175" s="213">
        <f>'G12'!CK16</f>
        <v>0</v>
      </c>
      <c r="S175" s="213">
        <f>'G12'!CL16</f>
        <v>0</v>
      </c>
      <c r="T175" s="213">
        <f>+'G12'!AH16</f>
        <v>0</v>
      </c>
      <c r="U175" s="213">
        <f>+'G12'!AI16</f>
        <v>0</v>
      </c>
      <c r="V175" s="214">
        <f>+'G12'!AJ16</f>
        <v>0</v>
      </c>
      <c r="W175" s="213">
        <f>+'G12'!AK16</f>
        <v>0</v>
      </c>
      <c r="X175" s="213">
        <f>+'G12'!AL16</f>
        <v>0</v>
      </c>
      <c r="Y175" s="213">
        <f>+'G12'!AM16</f>
        <v>0</v>
      </c>
      <c r="Z175" s="213">
        <f>+'G12'!AN16</f>
        <v>0</v>
      </c>
      <c r="AA175" s="213">
        <f>+'G12'!AO16</f>
        <v>0</v>
      </c>
      <c r="AB175" s="213">
        <f>+'G12'!AP16</f>
        <v>0</v>
      </c>
      <c r="AC175" s="214">
        <f t="shared" si="18"/>
        <v>0</v>
      </c>
    </row>
    <row r="176" spans="1:30" x14ac:dyDescent="0.2">
      <c r="A176" s="212" t="str">
        <f t="shared" si="36"/>
        <v>Team B</v>
      </c>
      <c r="B176" s="212">
        <f>'G12'!A17</f>
        <v>0</v>
      </c>
      <c r="C176" s="213">
        <f t="shared" si="35"/>
        <v>12</v>
      </c>
      <c r="D176" s="213">
        <f>+'G12'!V17</f>
        <v>0</v>
      </c>
      <c r="E176" s="213">
        <f>+'G12'!W17</f>
        <v>0</v>
      </c>
      <c r="F176" s="213">
        <f>+'G12'!X17/20</f>
        <v>0</v>
      </c>
      <c r="G176" s="213">
        <f>+'G12'!Y17/20</f>
        <v>0</v>
      </c>
      <c r="H176" s="213">
        <f>+'G12'!Z17/20</f>
        <v>0</v>
      </c>
      <c r="I176" s="213">
        <f>+'G12'!AA17/20</f>
        <v>0</v>
      </c>
      <c r="J176" s="213">
        <f>+'G12'!AB17/20</f>
        <v>0</v>
      </c>
      <c r="K176" s="213">
        <f>+'G12'!AC17/20</f>
        <v>0</v>
      </c>
      <c r="L176" s="213">
        <f>+'G12'!AD17/20</f>
        <v>0</v>
      </c>
      <c r="M176" s="213">
        <f>'G12'!CF17</f>
        <v>0</v>
      </c>
      <c r="N176" s="213">
        <f>'G12'!CG17</f>
        <v>0</v>
      </c>
      <c r="O176" s="213">
        <f>'G12'!CH17</f>
        <v>0</v>
      </c>
      <c r="P176" s="213">
        <f>'G12'!CI17</f>
        <v>0</v>
      </c>
      <c r="Q176" s="213">
        <f>'G12'!CJ17</f>
        <v>0</v>
      </c>
      <c r="R176" s="213">
        <f>'G12'!CK17</f>
        <v>0</v>
      </c>
      <c r="S176" s="213">
        <f>'G12'!CL17</f>
        <v>0</v>
      </c>
      <c r="T176" s="213">
        <f>+'G12'!AH17</f>
        <v>0</v>
      </c>
      <c r="U176" s="213">
        <f>+'G12'!AI17</f>
        <v>0</v>
      </c>
      <c r="V176" s="214">
        <f>+'G12'!AJ17</f>
        <v>0</v>
      </c>
      <c r="W176" s="213">
        <f>+'G12'!AK17</f>
        <v>0</v>
      </c>
      <c r="X176" s="213">
        <f>+'G12'!AL17</f>
        <v>0</v>
      </c>
      <c r="Y176" s="213">
        <f>+'G12'!AM17</f>
        <v>0</v>
      </c>
      <c r="Z176" s="213">
        <f>+'G12'!AN17</f>
        <v>0</v>
      </c>
      <c r="AA176" s="213">
        <f>+'G12'!AO17</f>
        <v>0</v>
      </c>
      <c r="AB176" s="213">
        <f>+'G12'!AP17</f>
        <v>0</v>
      </c>
      <c r="AC176" s="214">
        <f t="shared" si="18"/>
        <v>0</v>
      </c>
    </row>
    <row r="177" spans="1:30" s="60" customFormat="1" x14ac:dyDescent="0.2">
      <c r="A177" s="212" t="str">
        <f>'G12'!A21</f>
        <v>Team C</v>
      </c>
      <c r="B177" s="212">
        <f>'G12'!A22</f>
        <v>0</v>
      </c>
      <c r="C177" s="213">
        <f t="shared" si="35"/>
        <v>12</v>
      </c>
      <c r="D177" s="213">
        <f>+'G12'!V22</f>
        <v>0</v>
      </c>
      <c r="E177" s="213">
        <f>+'G12'!W22</f>
        <v>0</v>
      </c>
      <c r="F177" s="213">
        <f>+'G12'!X22/20</f>
        <v>0</v>
      </c>
      <c r="G177" s="213">
        <f>+'G12'!Y22/20</f>
        <v>0</v>
      </c>
      <c r="H177" s="213">
        <f>+'G12'!Z22/20</f>
        <v>0</v>
      </c>
      <c r="I177" s="213">
        <f>+'G12'!AA22/20</f>
        <v>0</v>
      </c>
      <c r="J177" s="213">
        <f>+'G12'!AB22/20</f>
        <v>0</v>
      </c>
      <c r="K177" s="213">
        <f>+'G12'!AC22/20</f>
        <v>0</v>
      </c>
      <c r="L177" s="213">
        <f>+'G12'!AD22/20</f>
        <v>0</v>
      </c>
      <c r="M177" s="213">
        <f>'G12'!CF22</f>
        <v>0</v>
      </c>
      <c r="N177" s="213">
        <f>'G12'!CG22</f>
        <v>0</v>
      </c>
      <c r="O177" s="213">
        <f>'G12'!CH22</f>
        <v>0</v>
      </c>
      <c r="P177" s="213">
        <f>'G12'!CI22</f>
        <v>0</v>
      </c>
      <c r="Q177" s="213">
        <f>'G12'!CJ22</f>
        <v>0</v>
      </c>
      <c r="R177" s="213">
        <f>'G12'!CK22</f>
        <v>0</v>
      </c>
      <c r="S177" s="213">
        <f>'G12'!CL22</f>
        <v>0</v>
      </c>
      <c r="T177" s="213">
        <f>+'G12'!AH22</f>
        <v>0</v>
      </c>
      <c r="U177" s="213">
        <f>+'G12'!AI22</f>
        <v>0</v>
      </c>
      <c r="V177" s="214">
        <f>+'G12'!AJ22</f>
        <v>0</v>
      </c>
      <c r="W177" s="213">
        <f>+'G12'!AK22</f>
        <v>0</v>
      </c>
      <c r="X177" s="213">
        <f>+'G12'!AL22</f>
        <v>0</v>
      </c>
      <c r="Y177" s="213">
        <f>+'G12'!AM22</f>
        <v>0</v>
      </c>
      <c r="Z177" s="213">
        <f>+'G12'!AN22</f>
        <v>0</v>
      </c>
      <c r="AA177" s="213">
        <f>+'G12'!AO22</f>
        <v>0</v>
      </c>
      <c r="AB177" s="213">
        <f>+'G12'!AP22</f>
        <v>0</v>
      </c>
      <c r="AC177" s="214">
        <f t="shared" si="18"/>
        <v>0</v>
      </c>
      <c r="AD177" s="245"/>
    </row>
    <row r="178" spans="1:30" s="60" customFormat="1" x14ac:dyDescent="0.2">
      <c r="A178" s="212" t="str">
        <f>+A177</f>
        <v>Team C</v>
      </c>
      <c r="B178" s="212">
        <f>'G12'!A23</f>
        <v>0</v>
      </c>
      <c r="C178" s="213">
        <f t="shared" si="35"/>
        <v>12</v>
      </c>
      <c r="D178" s="213">
        <f>+'G12'!V23</f>
        <v>0</v>
      </c>
      <c r="E178" s="213">
        <f>+'G12'!W23</f>
        <v>0</v>
      </c>
      <c r="F178" s="213">
        <f>+'G12'!X23/20</f>
        <v>0</v>
      </c>
      <c r="G178" s="213">
        <f>+'G12'!Y23/20</f>
        <v>0</v>
      </c>
      <c r="H178" s="213">
        <f>+'G12'!Z23/20</f>
        <v>0</v>
      </c>
      <c r="I178" s="213">
        <f>+'G12'!AA23/20</f>
        <v>0</v>
      </c>
      <c r="J178" s="213">
        <f>+'G12'!AB23/20</f>
        <v>0</v>
      </c>
      <c r="K178" s="213">
        <f>+'G12'!AC23/20</f>
        <v>0</v>
      </c>
      <c r="L178" s="213">
        <f>+'G12'!AD23/20</f>
        <v>0</v>
      </c>
      <c r="M178" s="213">
        <f>'G12'!CF23</f>
        <v>0</v>
      </c>
      <c r="N178" s="213">
        <f>'G12'!CG23</f>
        <v>0</v>
      </c>
      <c r="O178" s="213">
        <f>'G12'!CH23</f>
        <v>0</v>
      </c>
      <c r="P178" s="213">
        <f>'G12'!CI23</f>
        <v>0</v>
      </c>
      <c r="Q178" s="213">
        <f>'G12'!CJ23</f>
        <v>0</v>
      </c>
      <c r="R178" s="213">
        <f>'G12'!CK23</f>
        <v>0</v>
      </c>
      <c r="S178" s="213">
        <f>'G12'!CL23</f>
        <v>0</v>
      </c>
      <c r="T178" s="213">
        <f>+'G12'!AH23</f>
        <v>0</v>
      </c>
      <c r="U178" s="213">
        <f>+'G12'!AI23</f>
        <v>0</v>
      </c>
      <c r="V178" s="214">
        <f>+'G12'!AJ23</f>
        <v>0</v>
      </c>
      <c r="W178" s="213">
        <f>+'G12'!AK23</f>
        <v>0</v>
      </c>
      <c r="X178" s="213">
        <f>+'G12'!AL23</f>
        <v>0</v>
      </c>
      <c r="Y178" s="213">
        <f>+'G12'!AM23</f>
        <v>0</v>
      </c>
      <c r="Z178" s="213">
        <f>+'G12'!AN23</f>
        <v>0</v>
      </c>
      <c r="AA178" s="213">
        <f>+'G12'!AO23</f>
        <v>0</v>
      </c>
      <c r="AB178" s="213">
        <f>+'G12'!AP23</f>
        <v>0</v>
      </c>
      <c r="AC178" s="214">
        <f t="shared" si="18"/>
        <v>0</v>
      </c>
      <c r="AD178" s="245"/>
    </row>
    <row r="179" spans="1:30" s="60" customFormat="1" x14ac:dyDescent="0.2">
      <c r="A179" s="212" t="str">
        <f t="shared" ref="A179:A181" si="37">+A178</f>
        <v>Team C</v>
      </c>
      <c r="B179" s="212">
        <f>'G12'!A24</f>
        <v>0</v>
      </c>
      <c r="C179" s="213">
        <f t="shared" si="35"/>
        <v>12</v>
      </c>
      <c r="D179" s="213">
        <f>+'G12'!V24</f>
        <v>0</v>
      </c>
      <c r="E179" s="213">
        <f>+'G12'!W24</f>
        <v>0</v>
      </c>
      <c r="F179" s="213">
        <f>+'G12'!X24/20</f>
        <v>0</v>
      </c>
      <c r="G179" s="213">
        <f>+'G12'!Y24/20</f>
        <v>0</v>
      </c>
      <c r="H179" s="213">
        <f>+'G12'!Z24/20</f>
        <v>0</v>
      </c>
      <c r="I179" s="213">
        <f>+'G12'!AA24/20</f>
        <v>0</v>
      </c>
      <c r="J179" s="213">
        <f>+'G12'!AB24/20</f>
        <v>0</v>
      </c>
      <c r="K179" s="213">
        <f>+'G12'!AC24/20</f>
        <v>0</v>
      </c>
      <c r="L179" s="213">
        <f>+'G12'!AD24/20</f>
        <v>0</v>
      </c>
      <c r="M179" s="213">
        <f>'G12'!CF24</f>
        <v>0</v>
      </c>
      <c r="N179" s="213">
        <f>'G12'!CG24</f>
        <v>0</v>
      </c>
      <c r="O179" s="213">
        <f>'G12'!CH24</f>
        <v>0</v>
      </c>
      <c r="P179" s="213">
        <f>'G12'!CI24</f>
        <v>0</v>
      </c>
      <c r="Q179" s="213">
        <f>'G12'!CJ24</f>
        <v>0</v>
      </c>
      <c r="R179" s="213">
        <f>'G12'!CK24</f>
        <v>0</v>
      </c>
      <c r="S179" s="213">
        <f>'G12'!CL24</f>
        <v>0</v>
      </c>
      <c r="T179" s="213">
        <f>+'G12'!AH24</f>
        <v>0</v>
      </c>
      <c r="U179" s="213">
        <f>+'G12'!AI24</f>
        <v>0</v>
      </c>
      <c r="V179" s="214">
        <f>+'G12'!AJ24</f>
        <v>0</v>
      </c>
      <c r="W179" s="213">
        <f>+'G12'!AK24</f>
        <v>0</v>
      </c>
      <c r="X179" s="213">
        <f>+'G12'!AL24</f>
        <v>0</v>
      </c>
      <c r="Y179" s="213">
        <f>+'G12'!AM24</f>
        <v>0</v>
      </c>
      <c r="Z179" s="213">
        <f>+'G12'!AN24</f>
        <v>0</v>
      </c>
      <c r="AA179" s="213">
        <f>+'G12'!AO24</f>
        <v>0</v>
      </c>
      <c r="AB179" s="213">
        <f>+'G12'!AP24</f>
        <v>0</v>
      </c>
      <c r="AC179" s="214">
        <f t="shared" si="18"/>
        <v>0</v>
      </c>
      <c r="AD179" s="245"/>
    </row>
    <row r="180" spans="1:30" s="60" customFormat="1" x14ac:dyDescent="0.2">
      <c r="A180" s="212" t="str">
        <f t="shared" si="37"/>
        <v>Team C</v>
      </c>
      <c r="B180" s="212">
        <f>'G12'!A25</f>
        <v>0</v>
      </c>
      <c r="C180" s="213">
        <f t="shared" si="35"/>
        <v>12</v>
      </c>
      <c r="D180" s="213">
        <f>+'G12'!V25</f>
        <v>0</v>
      </c>
      <c r="E180" s="213">
        <f>+'G12'!W25</f>
        <v>0</v>
      </c>
      <c r="F180" s="213">
        <f>+'G12'!X25/20</f>
        <v>0</v>
      </c>
      <c r="G180" s="213">
        <f>+'G12'!Y25/20</f>
        <v>0</v>
      </c>
      <c r="H180" s="213">
        <f>+'G12'!Z25/20</f>
        <v>0</v>
      </c>
      <c r="I180" s="213">
        <f>+'G12'!AA25/20</f>
        <v>0</v>
      </c>
      <c r="J180" s="213">
        <f>+'G12'!AB25/20</f>
        <v>0</v>
      </c>
      <c r="K180" s="213">
        <f>+'G12'!AC25/20</f>
        <v>0</v>
      </c>
      <c r="L180" s="213">
        <f>+'G12'!AD25/20</f>
        <v>0</v>
      </c>
      <c r="M180" s="213">
        <f>'G12'!CF25</f>
        <v>0</v>
      </c>
      <c r="N180" s="213">
        <f>'G12'!CG25</f>
        <v>0</v>
      </c>
      <c r="O180" s="213">
        <f>'G12'!CH25</f>
        <v>0</v>
      </c>
      <c r="P180" s="213">
        <f>'G12'!CI25</f>
        <v>0</v>
      </c>
      <c r="Q180" s="213">
        <f>'G12'!CJ25</f>
        <v>0</v>
      </c>
      <c r="R180" s="213">
        <f>'G12'!CK25</f>
        <v>0</v>
      </c>
      <c r="S180" s="213">
        <f>'G12'!CL25</f>
        <v>0</v>
      </c>
      <c r="T180" s="213">
        <f>+'G12'!AH25</f>
        <v>0</v>
      </c>
      <c r="U180" s="213">
        <f>+'G12'!AI25</f>
        <v>0</v>
      </c>
      <c r="V180" s="214">
        <f>+'G12'!AJ25</f>
        <v>0</v>
      </c>
      <c r="W180" s="213">
        <f>+'G12'!AK25</f>
        <v>0</v>
      </c>
      <c r="X180" s="213">
        <f>+'G12'!AL25</f>
        <v>0</v>
      </c>
      <c r="Y180" s="213">
        <f>+'G12'!AM25</f>
        <v>0</v>
      </c>
      <c r="Z180" s="213">
        <f>+'G12'!AN25</f>
        <v>0</v>
      </c>
      <c r="AA180" s="213">
        <f>+'G12'!AO25</f>
        <v>0</v>
      </c>
      <c r="AB180" s="213">
        <f>+'G12'!AP25</f>
        <v>0</v>
      </c>
      <c r="AC180" s="214">
        <f t="shared" si="18"/>
        <v>0</v>
      </c>
      <c r="AD180" s="245"/>
    </row>
    <row r="181" spans="1:30" s="60" customFormat="1" x14ac:dyDescent="0.2">
      <c r="A181" s="209" t="str">
        <f t="shared" si="37"/>
        <v>Team C</v>
      </c>
      <c r="B181" s="209">
        <f>'G12'!A26</f>
        <v>0</v>
      </c>
      <c r="C181" s="210">
        <f t="shared" si="35"/>
        <v>12</v>
      </c>
      <c r="D181" s="210">
        <f>+'G12'!V26</f>
        <v>0</v>
      </c>
      <c r="E181" s="210">
        <f>+'G12'!W26</f>
        <v>0</v>
      </c>
      <c r="F181" s="210">
        <f>+'G12'!X26/20</f>
        <v>0</v>
      </c>
      <c r="G181" s="210">
        <f>+'G12'!Y26/20</f>
        <v>0</v>
      </c>
      <c r="H181" s="210">
        <f>+'G12'!Z26/20</f>
        <v>0</v>
      </c>
      <c r="I181" s="210">
        <f>+'G12'!AA26/20</f>
        <v>0</v>
      </c>
      <c r="J181" s="210">
        <f>+'G12'!AB26/20</f>
        <v>0</v>
      </c>
      <c r="K181" s="210">
        <f>+'G12'!AC26/20</f>
        <v>0</v>
      </c>
      <c r="L181" s="210">
        <f>+'G12'!AD26/20</f>
        <v>0</v>
      </c>
      <c r="M181" s="210">
        <f>'G12'!CF26</f>
        <v>0</v>
      </c>
      <c r="N181" s="210">
        <f>'G12'!CG26</f>
        <v>0</v>
      </c>
      <c r="O181" s="210">
        <f>'G12'!CH26</f>
        <v>0</v>
      </c>
      <c r="P181" s="210">
        <f>'G12'!CI26</f>
        <v>0</v>
      </c>
      <c r="Q181" s="210">
        <f>'G12'!CJ26</f>
        <v>0</v>
      </c>
      <c r="R181" s="210">
        <f>'G12'!CK26</f>
        <v>0</v>
      </c>
      <c r="S181" s="210">
        <f>'G12'!CL26</f>
        <v>0</v>
      </c>
      <c r="T181" s="210">
        <f>+'G12'!AH26</f>
        <v>0</v>
      </c>
      <c r="U181" s="210">
        <f>+'G12'!AI26</f>
        <v>0</v>
      </c>
      <c r="V181" s="211">
        <f>+'G12'!AJ26</f>
        <v>0</v>
      </c>
      <c r="W181" s="210">
        <f>+'G12'!AK26</f>
        <v>0</v>
      </c>
      <c r="X181" s="210">
        <f>+'G12'!AL26</f>
        <v>0</v>
      </c>
      <c r="Y181" s="210">
        <f>+'G12'!AM26</f>
        <v>0</v>
      </c>
      <c r="Z181" s="210">
        <f>+'G12'!AN26</f>
        <v>0</v>
      </c>
      <c r="AA181" s="210">
        <f>+'G12'!AO26</f>
        <v>0</v>
      </c>
      <c r="AB181" s="210">
        <f>+'G12'!AP26</f>
        <v>0</v>
      </c>
      <c r="AC181" s="211">
        <f t="shared" si="18"/>
        <v>0</v>
      </c>
      <c r="AD181" s="245"/>
    </row>
    <row r="182" spans="1:30" x14ac:dyDescent="0.2">
      <c r="A182" s="212" t="str">
        <f>'G13'!A3</f>
        <v>Team A</v>
      </c>
      <c r="B182" s="212">
        <f>'G13'!A4</f>
        <v>0</v>
      </c>
      <c r="C182" s="213">
        <v>13</v>
      </c>
      <c r="D182" s="213">
        <f>+'G13'!V4</f>
        <v>0</v>
      </c>
      <c r="E182" s="213">
        <f>+'G13'!W4</f>
        <v>0</v>
      </c>
      <c r="F182" s="213">
        <f>+'G13'!X4/20</f>
        <v>0</v>
      </c>
      <c r="G182" s="213">
        <f>+'G13'!Y4/20</f>
        <v>0</v>
      </c>
      <c r="H182" s="213">
        <f>+'G13'!Z4/20</f>
        <v>0</v>
      </c>
      <c r="I182" s="213">
        <f>+'G13'!AA4/20</f>
        <v>0</v>
      </c>
      <c r="J182" s="213">
        <f>+'G13'!AB4/20</f>
        <v>0</v>
      </c>
      <c r="K182" s="213">
        <f>+'G13'!AC4/20</f>
        <v>0</v>
      </c>
      <c r="L182" s="213">
        <f>+'G13'!AD4/20</f>
        <v>0</v>
      </c>
      <c r="M182" s="213">
        <f>'G13'!CF4</f>
        <v>0</v>
      </c>
      <c r="N182" s="213">
        <f>'G13'!CG4</f>
        <v>0</v>
      </c>
      <c r="O182" s="213">
        <f>'G13'!CH4</f>
        <v>0</v>
      </c>
      <c r="P182" s="213">
        <f>'G13'!CI4</f>
        <v>0</v>
      </c>
      <c r="Q182" s="213">
        <f>'G13'!CJ4</f>
        <v>0</v>
      </c>
      <c r="R182" s="213">
        <f>'G13'!CK4</f>
        <v>0</v>
      </c>
      <c r="S182" s="213">
        <f>'G13'!CL4</f>
        <v>0</v>
      </c>
      <c r="T182" s="213">
        <f>+'G13'!AH4</f>
        <v>0</v>
      </c>
      <c r="U182" s="213">
        <f>+'G13'!AI4</f>
        <v>0</v>
      </c>
      <c r="V182" s="214">
        <f>+'G13'!AJ4</f>
        <v>0</v>
      </c>
      <c r="W182" s="213">
        <f>+'G13'!AK4</f>
        <v>0</v>
      </c>
      <c r="X182" s="213">
        <f>+'G13'!AL4</f>
        <v>0</v>
      </c>
      <c r="Y182" s="213">
        <f>+'G13'!AM4</f>
        <v>0</v>
      </c>
      <c r="Z182" s="213">
        <f>+'G13'!AN4</f>
        <v>0</v>
      </c>
      <c r="AA182" s="213">
        <f>+'G13'!AO4</f>
        <v>0</v>
      </c>
      <c r="AB182" s="213">
        <f>+'G13'!AP4</f>
        <v>0</v>
      </c>
      <c r="AC182" s="214">
        <f t="shared" si="18"/>
        <v>0</v>
      </c>
    </row>
    <row r="183" spans="1:30" x14ac:dyDescent="0.2">
      <c r="A183" s="212" t="str">
        <f>+A182</f>
        <v>Team A</v>
      </c>
      <c r="B183" s="212">
        <f>'G13'!A5</f>
        <v>0</v>
      </c>
      <c r="C183" s="213">
        <f>+C182</f>
        <v>13</v>
      </c>
      <c r="D183" s="213">
        <f>+'G13'!V5</f>
        <v>0</v>
      </c>
      <c r="E183" s="213">
        <f>+'G13'!W5</f>
        <v>0</v>
      </c>
      <c r="F183" s="213">
        <f>+'G13'!X5/20</f>
        <v>0</v>
      </c>
      <c r="G183" s="213">
        <f>+'G13'!Y5/20</f>
        <v>0</v>
      </c>
      <c r="H183" s="213">
        <f>+'G13'!Z5/20</f>
        <v>0</v>
      </c>
      <c r="I183" s="213">
        <f>+'G13'!AA5/20</f>
        <v>0</v>
      </c>
      <c r="J183" s="213">
        <f>+'G13'!AB5/20</f>
        <v>0</v>
      </c>
      <c r="K183" s="213">
        <f>+'G13'!AC5/20</f>
        <v>0</v>
      </c>
      <c r="L183" s="213">
        <f>+'G13'!AD5/20</f>
        <v>0</v>
      </c>
      <c r="M183" s="213">
        <f>'G13'!CF5</f>
        <v>0</v>
      </c>
      <c r="N183" s="213">
        <f>'G13'!CG5</f>
        <v>0</v>
      </c>
      <c r="O183" s="213">
        <f>'G13'!CH5</f>
        <v>0</v>
      </c>
      <c r="P183" s="213">
        <f>'G13'!CI5</f>
        <v>0</v>
      </c>
      <c r="Q183" s="213">
        <f>'G13'!CJ5</f>
        <v>0</v>
      </c>
      <c r="R183" s="213">
        <f>'G13'!CK5</f>
        <v>0</v>
      </c>
      <c r="S183" s="213">
        <f>'G13'!CL5</f>
        <v>0</v>
      </c>
      <c r="T183" s="213">
        <f>+'G13'!AH5</f>
        <v>0</v>
      </c>
      <c r="U183" s="213">
        <f>+'G13'!AI5</f>
        <v>0</v>
      </c>
      <c r="V183" s="214">
        <f>+'G13'!AJ5</f>
        <v>0</v>
      </c>
      <c r="W183" s="213">
        <f>+'G13'!AK5</f>
        <v>0</v>
      </c>
      <c r="X183" s="213">
        <f>+'G13'!AL5</f>
        <v>0</v>
      </c>
      <c r="Y183" s="213">
        <f>+'G13'!AM5</f>
        <v>0</v>
      </c>
      <c r="Z183" s="213">
        <f>+'G13'!AN5</f>
        <v>0</v>
      </c>
      <c r="AA183" s="213">
        <f>+'G13'!AO5</f>
        <v>0</v>
      </c>
      <c r="AB183" s="213">
        <f>+'G13'!AP5</f>
        <v>0</v>
      </c>
      <c r="AC183" s="214">
        <f t="shared" si="18"/>
        <v>0</v>
      </c>
    </row>
    <row r="184" spans="1:30" x14ac:dyDescent="0.2">
      <c r="A184" s="212" t="str">
        <f t="shared" ref="A184:A186" si="38">+A183</f>
        <v>Team A</v>
      </c>
      <c r="B184" s="212">
        <f>'G13'!A6</f>
        <v>0</v>
      </c>
      <c r="C184" s="213">
        <f t="shared" ref="C184:C196" si="39">+C183</f>
        <v>13</v>
      </c>
      <c r="D184" s="213">
        <f>+'G13'!V6</f>
        <v>0</v>
      </c>
      <c r="E184" s="213">
        <f>+'G13'!W6</f>
        <v>0</v>
      </c>
      <c r="F184" s="213">
        <f>+'G13'!X6/20</f>
        <v>0</v>
      </c>
      <c r="G184" s="213">
        <f>+'G13'!Y6/20</f>
        <v>0</v>
      </c>
      <c r="H184" s="213">
        <f>+'G13'!Z6/20</f>
        <v>0</v>
      </c>
      <c r="I184" s="213">
        <f>+'G13'!AA6/20</f>
        <v>0</v>
      </c>
      <c r="J184" s="213">
        <f>+'G13'!AB6/20</f>
        <v>0</v>
      </c>
      <c r="K184" s="213">
        <f>+'G13'!AC6/20</f>
        <v>0</v>
      </c>
      <c r="L184" s="213">
        <f>+'G13'!AD6/20</f>
        <v>0</v>
      </c>
      <c r="M184" s="213">
        <f>'G13'!CF6</f>
        <v>0</v>
      </c>
      <c r="N184" s="213">
        <f>'G13'!CG6</f>
        <v>0</v>
      </c>
      <c r="O184" s="213">
        <f>'G13'!CH6</f>
        <v>0</v>
      </c>
      <c r="P184" s="213">
        <f>'G13'!CI6</f>
        <v>0</v>
      </c>
      <c r="Q184" s="213">
        <f>'G13'!CJ6</f>
        <v>0</v>
      </c>
      <c r="R184" s="213">
        <f>'G13'!CK6</f>
        <v>0</v>
      </c>
      <c r="S184" s="213">
        <f>'G13'!CL6</f>
        <v>0</v>
      </c>
      <c r="T184" s="213">
        <f>+'G13'!AH6</f>
        <v>0</v>
      </c>
      <c r="U184" s="213">
        <f>+'G13'!AI6</f>
        <v>0</v>
      </c>
      <c r="V184" s="214">
        <f>+'G13'!AJ6</f>
        <v>0</v>
      </c>
      <c r="W184" s="213">
        <f>+'G13'!AK6</f>
        <v>0</v>
      </c>
      <c r="X184" s="213">
        <f>+'G13'!AL6</f>
        <v>0</v>
      </c>
      <c r="Y184" s="213">
        <f>+'G13'!AM6</f>
        <v>0</v>
      </c>
      <c r="Z184" s="213">
        <f>+'G13'!AN6</f>
        <v>0</v>
      </c>
      <c r="AA184" s="213">
        <f>+'G13'!AO6</f>
        <v>0</v>
      </c>
      <c r="AB184" s="213">
        <f>+'G13'!AP6</f>
        <v>0</v>
      </c>
      <c r="AC184" s="214">
        <f t="shared" si="18"/>
        <v>0</v>
      </c>
    </row>
    <row r="185" spans="1:30" x14ac:dyDescent="0.2">
      <c r="A185" s="212" t="str">
        <f t="shared" si="38"/>
        <v>Team A</v>
      </c>
      <c r="B185" s="212">
        <f>'G13'!A7</f>
        <v>0</v>
      </c>
      <c r="C185" s="213">
        <f t="shared" si="39"/>
        <v>13</v>
      </c>
      <c r="D185" s="213">
        <f>+'G13'!V7</f>
        <v>0</v>
      </c>
      <c r="E185" s="213">
        <f>+'G13'!W7</f>
        <v>0</v>
      </c>
      <c r="F185" s="213">
        <f>+'G13'!X7/20</f>
        <v>0</v>
      </c>
      <c r="G185" s="213">
        <f>+'G13'!Y7/20</f>
        <v>0</v>
      </c>
      <c r="H185" s="213">
        <f>+'G13'!Z7/20</f>
        <v>0</v>
      </c>
      <c r="I185" s="213">
        <f>+'G13'!AA7/20</f>
        <v>0</v>
      </c>
      <c r="J185" s="213">
        <f>+'G13'!AB7/20</f>
        <v>0</v>
      </c>
      <c r="K185" s="213">
        <f>+'G13'!AC7/20</f>
        <v>0</v>
      </c>
      <c r="L185" s="213">
        <f>+'G13'!AD7/20</f>
        <v>0</v>
      </c>
      <c r="M185" s="213">
        <f>'G13'!CF7</f>
        <v>0</v>
      </c>
      <c r="N185" s="213">
        <f>'G13'!CG7</f>
        <v>0</v>
      </c>
      <c r="O185" s="213">
        <f>'G13'!CH7</f>
        <v>0</v>
      </c>
      <c r="P185" s="213">
        <f>'G13'!CI7</f>
        <v>0</v>
      </c>
      <c r="Q185" s="213">
        <f>'G13'!CJ7</f>
        <v>0</v>
      </c>
      <c r="R185" s="213">
        <f>'G13'!CK7</f>
        <v>0</v>
      </c>
      <c r="S185" s="213">
        <f>'G13'!CL7</f>
        <v>0</v>
      </c>
      <c r="T185" s="213">
        <f>+'G13'!AH7</f>
        <v>0</v>
      </c>
      <c r="U185" s="213">
        <f>+'G13'!AI7</f>
        <v>0</v>
      </c>
      <c r="V185" s="214">
        <f>+'G13'!AJ7</f>
        <v>0</v>
      </c>
      <c r="W185" s="213">
        <f>+'G13'!AK7</f>
        <v>0</v>
      </c>
      <c r="X185" s="213">
        <f>+'G13'!AL7</f>
        <v>0</v>
      </c>
      <c r="Y185" s="213">
        <f>+'G13'!AM7</f>
        <v>0</v>
      </c>
      <c r="Z185" s="213">
        <f>+'G13'!AN7</f>
        <v>0</v>
      </c>
      <c r="AA185" s="213">
        <f>+'G13'!AO7</f>
        <v>0</v>
      </c>
      <c r="AB185" s="213">
        <f>+'G13'!AP7</f>
        <v>0</v>
      </c>
      <c r="AC185" s="214">
        <f t="shared" si="18"/>
        <v>0</v>
      </c>
    </row>
    <row r="186" spans="1:30" x14ac:dyDescent="0.2">
      <c r="A186" s="212" t="str">
        <f t="shared" si="38"/>
        <v>Team A</v>
      </c>
      <c r="B186" s="212">
        <f>'G13'!A8</f>
        <v>0</v>
      </c>
      <c r="C186" s="213">
        <f t="shared" si="39"/>
        <v>13</v>
      </c>
      <c r="D186" s="213">
        <f>+'G13'!V8</f>
        <v>0</v>
      </c>
      <c r="E186" s="213">
        <f>+'G13'!W8</f>
        <v>0</v>
      </c>
      <c r="F186" s="213">
        <f>+'G13'!X8/20</f>
        <v>0</v>
      </c>
      <c r="G186" s="213">
        <f>+'G13'!Y8/20</f>
        <v>0</v>
      </c>
      <c r="H186" s="213">
        <f>+'G13'!Z8/20</f>
        <v>0</v>
      </c>
      <c r="I186" s="213">
        <f>+'G13'!AA8/20</f>
        <v>0</v>
      </c>
      <c r="J186" s="213">
        <f>+'G13'!AB8/20</f>
        <v>0</v>
      </c>
      <c r="K186" s="213">
        <f>+'G13'!AC8/20</f>
        <v>0</v>
      </c>
      <c r="L186" s="213">
        <f>+'G13'!AD8/20</f>
        <v>0</v>
      </c>
      <c r="M186" s="213">
        <f>'G13'!CF8</f>
        <v>0</v>
      </c>
      <c r="N186" s="213">
        <f>'G13'!CG8</f>
        <v>0</v>
      </c>
      <c r="O186" s="213">
        <f>'G13'!CH8</f>
        <v>0</v>
      </c>
      <c r="P186" s="213">
        <f>'G13'!CI8</f>
        <v>0</v>
      </c>
      <c r="Q186" s="213">
        <f>'G13'!CJ8</f>
        <v>0</v>
      </c>
      <c r="R186" s="213">
        <f>'G13'!CK8</f>
        <v>0</v>
      </c>
      <c r="S186" s="213">
        <f>'G13'!CL8</f>
        <v>0</v>
      </c>
      <c r="T186" s="213">
        <f>+'G13'!AH8</f>
        <v>0</v>
      </c>
      <c r="U186" s="213">
        <f>+'G13'!AI8</f>
        <v>0</v>
      </c>
      <c r="V186" s="214">
        <f>+'G13'!AJ8</f>
        <v>0</v>
      </c>
      <c r="W186" s="213">
        <f>+'G13'!AK8</f>
        <v>0</v>
      </c>
      <c r="X186" s="213">
        <f>+'G13'!AL8</f>
        <v>0</v>
      </c>
      <c r="Y186" s="213">
        <f>+'G13'!AM8</f>
        <v>0</v>
      </c>
      <c r="Z186" s="213">
        <f>+'G13'!AN8</f>
        <v>0</v>
      </c>
      <c r="AA186" s="213">
        <f>+'G13'!AO8</f>
        <v>0</v>
      </c>
      <c r="AB186" s="213">
        <f>+'G13'!AP8</f>
        <v>0</v>
      </c>
      <c r="AC186" s="214">
        <f t="shared" si="18"/>
        <v>0</v>
      </c>
    </row>
    <row r="187" spans="1:30" x14ac:dyDescent="0.2">
      <c r="A187" s="212" t="str">
        <f>'G13'!A12</f>
        <v>Team B</v>
      </c>
      <c r="B187" s="212">
        <f>'G13'!A13</f>
        <v>0</v>
      </c>
      <c r="C187" s="213">
        <f t="shared" si="39"/>
        <v>13</v>
      </c>
      <c r="D187" s="213">
        <f>+'G13'!V13</f>
        <v>0</v>
      </c>
      <c r="E187" s="213">
        <f>+'G13'!W13</f>
        <v>0</v>
      </c>
      <c r="F187" s="213">
        <f>+'G13'!X13/20</f>
        <v>0</v>
      </c>
      <c r="G187" s="213">
        <f>+'G13'!Y13/20</f>
        <v>0</v>
      </c>
      <c r="H187" s="213">
        <f>+'G13'!Z13/20</f>
        <v>0</v>
      </c>
      <c r="I187" s="213">
        <f>+'G13'!AA13/20</f>
        <v>0</v>
      </c>
      <c r="J187" s="213">
        <f>+'G13'!AB13/20</f>
        <v>0</v>
      </c>
      <c r="K187" s="213">
        <f>+'G13'!AC13/20</f>
        <v>0</v>
      </c>
      <c r="L187" s="213">
        <f>+'G13'!AD13/20</f>
        <v>0</v>
      </c>
      <c r="M187" s="213">
        <f>'G13'!CF13</f>
        <v>0</v>
      </c>
      <c r="N187" s="213">
        <f>'G13'!CG13</f>
        <v>0</v>
      </c>
      <c r="O187" s="213">
        <f>'G13'!CH13</f>
        <v>0</v>
      </c>
      <c r="P187" s="213">
        <f>'G13'!CI13</f>
        <v>0</v>
      </c>
      <c r="Q187" s="213">
        <f>'G13'!CJ13</f>
        <v>0</v>
      </c>
      <c r="R187" s="213">
        <f>'G13'!CK13</f>
        <v>0</v>
      </c>
      <c r="S187" s="213">
        <f>'G13'!CL13</f>
        <v>0</v>
      </c>
      <c r="T187" s="213">
        <f>+'G13'!AH13</f>
        <v>0</v>
      </c>
      <c r="U187" s="213">
        <f>+'G13'!AI13</f>
        <v>0</v>
      </c>
      <c r="V187" s="214">
        <f>+'G13'!AJ13</f>
        <v>0</v>
      </c>
      <c r="W187" s="213">
        <f>+'G13'!AK13</f>
        <v>0</v>
      </c>
      <c r="X187" s="213">
        <f>+'G13'!AL13</f>
        <v>0</v>
      </c>
      <c r="Y187" s="213">
        <f>+'G13'!AM13</f>
        <v>0</v>
      </c>
      <c r="Z187" s="213">
        <f>+'G13'!AN13</f>
        <v>0</v>
      </c>
      <c r="AA187" s="213">
        <f>+'G13'!AO13</f>
        <v>0</v>
      </c>
      <c r="AB187" s="213">
        <f>+'G13'!AP13</f>
        <v>0</v>
      </c>
      <c r="AC187" s="214">
        <f t="shared" si="18"/>
        <v>0</v>
      </c>
    </row>
    <row r="188" spans="1:30" x14ac:dyDescent="0.2">
      <c r="A188" s="212" t="str">
        <f>+A187</f>
        <v>Team B</v>
      </c>
      <c r="B188" s="212">
        <f>'G13'!A14</f>
        <v>0</v>
      </c>
      <c r="C188" s="213">
        <f t="shared" si="39"/>
        <v>13</v>
      </c>
      <c r="D188" s="213">
        <f>+'G13'!V14</f>
        <v>0</v>
      </c>
      <c r="E188" s="213">
        <f>+'G13'!W14</f>
        <v>0</v>
      </c>
      <c r="F188" s="213">
        <f>+'G13'!X14/20</f>
        <v>0</v>
      </c>
      <c r="G188" s="213">
        <f>+'G13'!Y14/20</f>
        <v>0</v>
      </c>
      <c r="H188" s="213">
        <f>+'G13'!Z14/20</f>
        <v>0</v>
      </c>
      <c r="I188" s="213">
        <f>+'G13'!AA14/20</f>
        <v>0</v>
      </c>
      <c r="J188" s="213">
        <f>+'G13'!AB14/20</f>
        <v>0</v>
      </c>
      <c r="K188" s="213">
        <f>+'G13'!AC14/20</f>
        <v>0</v>
      </c>
      <c r="L188" s="213">
        <f>+'G13'!AD14/20</f>
        <v>0</v>
      </c>
      <c r="M188" s="213">
        <f>'G13'!CF14</f>
        <v>0</v>
      </c>
      <c r="N188" s="213">
        <f>'G13'!CG14</f>
        <v>0</v>
      </c>
      <c r="O188" s="213">
        <f>'G13'!CH14</f>
        <v>0</v>
      </c>
      <c r="P188" s="213">
        <f>'G13'!CI14</f>
        <v>0</v>
      </c>
      <c r="Q188" s="213">
        <f>'G13'!CJ14</f>
        <v>0</v>
      </c>
      <c r="R188" s="213">
        <f>'G13'!CK14</f>
        <v>0</v>
      </c>
      <c r="S188" s="213">
        <f>'G13'!CL14</f>
        <v>0</v>
      </c>
      <c r="T188" s="213">
        <f>+'G13'!AH14</f>
        <v>0</v>
      </c>
      <c r="U188" s="213">
        <f>+'G13'!AI14</f>
        <v>0</v>
      </c>
      <c r="V188" s="214">
        <f>+'G13'!AJ14</f>
        <v>0</v>
      </c>
      <c r="W188" s="213">
        <f>+'G13'!AK14</f>
        <v>0</v>
      </c>
      <c r="X188" s="213">
        <f>+'G13'!AL14</f>
        <v>0</v>
      </c>
      <c r="Y188" s="213">
        <f>+'G13'!AM14</f>
        <v>0</v>
      </c>
      <c r="Z188" s="213">
        <f>+'G13'!AN14</f>
        <v>0</v>
      </c>
      <c r="AA188" s="213">
        <f>+'G13'!AO14</f>
        <v>0</v>
      </c>
      <c r="AB188" s="213">
        <f>+'G13'!AP14</f>
        <v>0</v>
      </c>
      <c r="AC188" s="214">
        <f t="shared" si="18"/>
        <v>0</v>
      </c>
    </row>
    <row r="189" spans="1:30" x14ac:dyDescent="0.2">
      <c r="A189" s="212" t="str">
        <f t="shared" ref="A189:A191" si="40">+A188</f>
        <v>Team B</v>
      </c>
      <c r="B189" s="212">
        <f>'G13'!A15</f>
        <v>0</v>
      </c>
      <c r="C189" s="213">
        <f t="shared" si="39"/>
        <v>13</v>
      </c>
      <c r="D189" s="213">
        <f>+'G13'!V15</f>
        <v>0</v>
      </c>
      <c r="E189" s="213">
        <f>+'G13'!W15</f>
        <v>0</v>
      </c>
      <c r="F189" s="213">
        <f>+'G13'!X15/20</f>
        <v>0</v>
      </c>
      <c r="G189" s="213">
        <f>+'G13'!Y15/20</f>
        <v>0</v>
      </c>
      <c r="H189" s="213">
        <f>+'G13'!Z15/20</f>
        <v>0</v>
      </c>
      <c r="I189" s="213">
        <f>+'G13'!AA15/20</f>
        <v>0</v>
      </c>
      <c r="J189" s="213">
        <f>+'G13'!AB15/20</f>
        <v>0</v>
      </c>
      <c r="K189" s="213">
        <f>+'G13'!AC15/20</f>
        <v>0</v>
      </c>
      <c r="L189" s="213">
        <f>+'G13'!AD15/20</f>
        <v>0</v>
      </c>
      <c r="M189" s="213">
        <f>'G13'!CF15</f>
        <v>0</v>
      </c>
      <c r="N189" s="213">
        <f>'G13'!CG15</f>
        <v>0</v>
      </c>
      <c r="O189" s="213">
        <f>'G13'!CH15</f>
        <v>0</v>
      </c>
      <c r="P189" s="213">
        <f>'G13'!CI15</f>
        <v>0</v>
      </c>
      <c r="Q189" s="213">
        <f>'G13'!CJ15</f>
        <v>0</v>
      </c>
      <c r="R189" s="213">
        <f>'G13'!CK15</f>
        <v>0</v>
      </c>
      <c r="S189" s="213">
        <f>'G13'!CL15</f>
        <v>0</v>
      </c>
      <c r="T189" s="213">
        <f>+'G13'!AH15</f>
        <v>0</v>
      </c>
      <c r="U189" s="213">
        <f>+'G13'!AI15</f>
        <v>0</v>
      </c>
      <c r="V189" s="214">
        <f>+'G13'!AJ15</f>
        <v>0</v>
      </c>
      <c r="W189" s="213">
        <f>+'G13'!AK15</f>
        <v>0</v>
      </c>
      <c r="X189" s="213">
        <f>+'G13'!AL15</f>
        <v>0</v>
      </c>
      <c r="Y189" s="213">
        <f>+'G13'!AM15</f>
        <v>0</v>
      </c>
      <c r="Z189" s="213">
        <f>+'G13'!AN15</f>
        <v>0</v>
      </c>
      <c r="AA189" s="213">
        <f>+'G13'!AO15</f>
        <v>0</v>
      </c>
      <c r="AB189" s="213">
        <f>+'G13'!AP15</f>
        <v>0</v>
      </c>
      <c r="AC189" s="214">
        <f t="shared" si="18"/>
        <v>0</v>
      </c>
    </row>
    <row r="190" spans="1:30" x14ac:dyDescent="0.2">
      <c r="A190" s="212" t="str">
        <f t="shared" si="40"/>
        <v>Team B</v>
      </c>
      <c r="B190" s="212">
        <f>'G13'!A16</f>
        <v>0</v>
      </c>
      <c r="C190" s="213">
        <f t="shared" si="39"/>
        <v>13</v>
      </c>
      <c r="D190" s="213">
        <f>+'G13'!V16</f>
        <v>0</v>
      </c>
      <c r="E190" s="213">
        <f>+'G13'!W16</f>
        <v>0</v>
      </c>
      <c r="F190" s="213">
        <f>+'G13'!X16/20</f>
        <v>0</v>
      </c>
      <c r="G190" s="213">
        <f>+'G13'!Y16/20</f>
        <v>0</v>
      </c>
      <c r="H190" s="213">
        <f>+'G13'!Z16/20</f>
        <v>0</v>
      </c>
      <c r="I190" s="213">
        <f>+'G13'!AA16/20</f>
        <v>0</v>
      </c>
      <c r="J190" s="213">
        <f>+'G13'!AB16/20</f>
        <v>0</v>
      </c>
      <c r="K190" s="213">
        <f>+'G13'!AC16/20</f>
        <v>0</v>
      </c>
      <c r="L190" s="213">
        <f>+'G13'!AD16/20</f>
        <v>0</v>
      </c>
      <c r="M190" s="213">
        <f>'G13'!CF16</f>
        <v>0</v>
      </c>
      <c r="N190" s="213">
        <f>'G13'!CG16</f>
        <v>0</v>
      </c>
      <c r="O190" s="213">
        <f>'G13'!CH16</f>
        <v>0</v>
      </c>
      <c r="P190" s="213">
        <f>'G13'!CI16</f>
        <v>0</v>
      </c>
      <c r="Q190" s="213">
        <f>'G13'!CJ16</f>
        <v>0</v>
      </c>
      <c r="R190" s="213">
        <f>'G13'!CK16</f>
        <v>0</v>
      </c>
      <c r="S190" s="213">
        <f>'G13'!CL16</f>
        <v>0</v>
      </c>
      <c r="T190" s="213">
        <f>+'G13'!AH16</f>
        <v>0</v>
      </c>
      <c r="U190" s="213">
        <f>+'G13'!AI16</f>
        <v>0</v>
      </c>
      <c r="V190" s="214">
        <f>+'G13'!AJ16</f>
        <v>0</v>
      </c>
      <c r="W190" s="213">
        <f>+'G13'!AK16</f>
        <v>0</v>
      </c>
      <c r="X190" s="213">
        <f>+'G13'!AL16</f>
        <v>0</v>
      </c>
      <c r="Y190" s="213">
        <f>+'G13'!AM16</f>
        <v>0</v>
      </c>
      <c r="Z190" s="213">
        <f>+'G13'!AN16</f>
        <v>0</v>
      </c>
      <c r="AA190" s="213">
        <f>+'G13'!AO16</f>
        <v>0</v>
      </c>
      <c r="AB190" s="213">
        <f>+'G13'!AP16</f>
        <v>0</v>
      </c>
      <c r="AC190" s="214">
        <f t="shared" si="18"/>
        <v>0</v>
      </c>
    </row>
    <row r="191" spans="1:30" x14ac:dyDescent="0.2">
      <c r="A191" s="212" t="str">
        <f t="shared" si="40"/>
        <v>Team B</v>
      </c>
      <c r="B191" s="212">
        <f>'G13'!A17</f>
        <v>0</v>
      </c>
      <c r="C191" s="213">
        <f t="shared" si="39"/>
        <v>13</v>
      </c>
      <c r="D191" s="213">
        <f>+'G13'!V17</f>
        <v>0</v>
      </c>
      <c r="E191" s="213">
        <f>+'G13'!W17</f>
        <v>0</v>
      </c>
      <c r="F191" s="213">
        <f>+'G13'!X17/20</f>
        <v>0</v>
      </c>
      <c r="G191" s="213">
        <f>+'G13'!Y17/20</f>
        <v>0</v>
      </c>
      <c r="H191" s="213">
        <f>+'G13'!Z17/20</f>
        <v>0</v>
      </c>
      <c r="I191" s="213">
        <f>+'G13'!AA17/20</f>
        <v>0</v>
      </c>
      <c r="J191" s="213">
        <f>+'G13'!AB17/20</f>
        <v>0</v>
      </c>
      <c r="K191" s="213">
        <f>+'G13'!AC17/20</f>
        <v>0</v>
      </c>
      <c r="L191" s="213">
        <f>+'G13'!AD17/20</f>
        <v>0</v>
      </c>
      <c r="M191" s="213">
        <f>'G13'!CF17</f>
        <v>0</v>
      </c>
      <c r="N191" s="213">
        <f>'G13'!CG17</f>
        <v>0</v>
      </c>
      <c r="O191" s="213">
        <f>'G13'!CH17</f>
        <v>0</v>
      </c>
      <c r="P191" s="213">
        <f>'G13'!CI17</f>
        <v>0</v>
      </c>
      <c r="Q191" s="213">
        <f>'G13'!CJ17</f>
        <v>0</v>
      </c>
      <c r="R191" s="213">
        <f>'G13'!CK17</f>
        <v>0</v>
      </c>
      <c r="S191" s="213">
        <f>'G13'!CL17</f>
        <v>0</v>
      </c>
      <c r="T191" s="213">
        <f>+'G13'!AH17</f>
        <v>0</v>
      </c>
      <c r="U191" s="213">
        <f>+'G13'!AI17</f>
        <v>0</v>
      </c>
      <c r="V191" s="214">
        <f>+'G13'!AJ17</f>
        <v>0</v>
      </c>
      <c r="W191" s="213">
        <f>+'G13'!AK17</f>
        <v>0</v>
      </c>
      <c r="X191" s="213">
        <f>+'G13'!AL17</f>
        <v>0</v>
      </c>
      <c r="Y191" s="213">
        <f>+'G13'!AM17</f>
        <v>0</v>
      </c>
      <c r="Z191" s="213">
        <f>+'G13'!AN17</f>
        <v>0</v>
      </c>
      <c r="AA191" s="213">
        <f>+'G13'!AO17</f>
        <v>0</v>
      </c>
      <c r="AB191" s="213">
        <f>+'G13'!AP17</f>
        <v>0</v>
      </c>
      <c r="AC191" s="214">
        <f t="shared" ref="AC191:AC254" si="41">V191-W191</f>
        <v>0</v>
      </c>
    </row>
    <row r="192" spans="1:30" s="60" customFormat="1" x14ac:dyDescent="0.2">
      <c r="A192" s="212" t="str">
        <f>'G13'!A21</f>
        <v>Team C</v>
      </c>
      <c r="B192" s="212">
        <f>'G13'!A22</f>
        <v>0</v>
      </c>
      <c r="C192" s="213">
        <f t="shared" si="39"/>
        <v>13</v>
      </c>
      <c r="D192" s="213">
        <f>+'G13'!V22</f>
        <v>0</v>
      </c>
      <c r="E192" s="213">
        <f>+'G13'!W22</f>
        <v>0</v>
      </c>
      <c r="F192" s="213">
        <f>+'G13'!X22/20</f>
        <v>0</v>
      </c>
      <c r="G192" s="213">
        <f>+'G13'!Y22/20</f>
        <v>0</v>
      </c>
      <c r="H192" s="213">
        <f>+'G13'!Z22/20</f>
        <v>0</v>
      </c>
      <c r="I192" s="213">
        <f>+'G13'!AA22/20</f>
        <v>0</v>
      </c>
      <c r="J192" s="213">
        <f>+'G13'!AB22/20</f>
        <v>0</v>
      </c>
      <c r="K192" s="213">
        <f>+'G13'!AC22/20</f>
        <v>0</v>
      </c>
      <c r="L192" s="213">
        <f>+'G13'!AD22/20</f>
        <v>0</v>
      </c>
      <c r="M192" s="213">
        <f>'G13'!CF22</f>
        <v>0</v>
      </c>
      <c r="N192" s="213">
        <f>'G13'!CG22</f>
        <v>0</v>
      </c>
      <c r="O192" s="213">
        <f>'G13'!CH22</f>
        <v>0</v>
      </c>
      <c r="P192" s="213">
        <f>'G13'!CI22</f>
        <v>0</v>
      </c>
      <c r="Q192" s="213">
        <f>'G13'!CJ22</f>
        <v>0</v>
      </c>
      <c r="R192" s="213">
        <f>'G13'!CK22</f>
        <v>0</v>
      </c>
      <c r="S192" s="213">
        <f>'G13'!CL22</f>
        <v>0</v>
      </c>
      <c r="T192" s="213">
        <f>+'G13'!AH22</f>
        <v>0</v>
      </c>
      <c r="U192" s="213">
        <f>+'G13'!AI22</f>
        <v>0</v>
      </c>
      <c r="V192" s="214">
        <f>+'G13'!AJ22</f>
        <v>0</v>
      </c>
      <c r="W192" s="213">
        <f>+'G13'!AK22</f>
        <v>0</v>
      </c>
      <c r="X192" s="213">
        <f>+'G13'!AL22</f>
        <v>0</v>
      </c>
      <c r="Y192" s="213">
        <f>+'G13'!AM22</f>
        <v>0</v>
      </c>
      <c r="Z192" s="213">
        <f>+'G13'!AN22</f>
        <v>0</v>
      </c>
      <c r="AA192" s="213">
        <f>+'G13'!AO22</f>
        <v>0</v>
      </c>
      <c r="AB192" s="213">
        <f>+'G13'!AP22</f>
        <v>0</v>
      </c>
      <c r="AC192" s="214">
        <f t="shared" si="41"/>
        <v>0</v>
      </c>
      <c r="AD192" s="245"/>
    </row>
    <row r="193" spans="1:30" s="60" customFormat="1" x14ac:dyDescent="0.2">
      <c r="A193" s="212" t="str">
        <f>+A192</f>
        <v>Team C</v>
      </c>
      <c r="B193" s="212">
        <f>'G13'!A23</f>
        <v>0</v>
      </c>
      <c r="C193" s="213">
        <f t="shared" si="39"/>
        <v>13</v>
      </c>
      <c r="D193" s="213">
        <f>+'G13'!V23</f>
        <v>0</v>
      </c>
      <c r="E193" s="213">
        <f>+'G13'!W23</f>
        <v>0</v>
      </c>
      <c r="F193" s="213">
        <f>+'G13'!X23/20</f>
        <v>0</v>
      </c>
      <c r="G193" s="213">
        <f>+'G13'!Y23/20</f>
        <v>0</v>
      </c>
      <c r="H193" s="213">
        <f>+'G13'!Z23/20</f>
        <v>0</v>
      </c>
      <c r="I193" s="213">
        <f>+'G13'!AA23/20</f>
        <v>0</v>
      </c>
      <c r="J193" s="213">
        <f>+'G13'!AB23/20</f>
        <v>0</v>
      </c>
      <c r="K193" s="213">
        <f>+'G13'!AC23/20</f>
        <v>0</v>
      </c>
      <c r="L193" s="213">
        <f>+'G13'!AD23/20</f>
        <v>0</v>
      </c>
      <c r="M193" s="213">
        <f>'G13'!CF23</f>
        <v>0</v>
      </c>
      <c r="N193" s="213">
        <f>'G13'!CG23</f>
        <v>0</v>
      </c>
      <c r="O193" s="213">
        <f>'G13'!CH23</f>
        <v>0</v>
      </c>
      <c r="P193" s="213">
        <f>'G13'!CI23</f>
        <v>0</v>
      </c>
      <c r="Q193" s="213">
        <f>'G13'!CJ23</f>
        <v>0</v>
      </c>
      <c r="R193" s="213">
        <f>'G13'!CK23</f>
        <v>0</v>
      </c>
      <c r="S193" s="213">
        <f>'G13'!CL23</f>
        <v>0</v>
      </c>
      <c r="T193" s="213">
        <f>+'G13'!AH23</f>
        <v>0</v>
      </c>
      <c r="U193" s="213">
        <f>+'G13'!AI23</f>
        <v>0</v>
      </c>
      <c r="V193" s="214">
        <f>+'G13'!AJ23</f>
        <v>0</v>
      </c>
      <c r="W193" s="213">
        <f>+'G13'!AK23</f>
        <v>0</v>
      </c>
      <c r="X193" s="213">
        <f>+'G13'!AL23</f>
        <v>0</v>
      </c>
      <c r="Y193" s="213">
        <f>+'G13'!AM23</f>
        <v>0</v>
      </c>
      <c r="Z193" s="213">
        <f>+'G13'!AN23</f>
        <v>0</v>
      </c>
      <c r="AA193" s="213">
        <f>+'G13'!AO23</f>
        <v>0</v>
      </c>
      <c r="AB193" s="213">
        <f>+'G13'!AP23</f>
        <v>0</v>
      </c>
      <c r="AC193" s="214">
        <f t="shared" si="41"/>
        <v>0</v>
      </c>
      <c r="AD193" s="245"/>
    </row>
    <row r="194" spans="1:30" s="60" customFormat="1" x14ac:dyDescent="0.2">
      <c r="A194" s="212" t="str">
        <f t="shared" ref="A194:A196" si="42">+A193</f>
        <v>Team C</v>
      </c>
      <c r="B194" s="212">
        <f>'G13'!A24</f>
        <v>0</v>
      </c>
      <c r="C194" s="213">
        <f t="shared" si="39"/>
        <v>13</v>
      </c>
      <c r="D194" s="213">
        <f>+'G13'!V24</f>
        <v>0</v>
      </c>
      <c r="E194" s="213">
        <f>+'G13'!W24</f>
        <v>0</v>
      </c>
      <c r="F194" s="213">
        <f>+'G13'!X24/20</f>
        <v>0</v>
      </c>
      <c r="G194" s="213">
        <f>+'G13'!Y24/20</f>
        <v>0</v>
      </c>
      <c r="H194" s="213">
        <f>+'G13'!Z24/20</f>
        <v>0</v>
      </c>
      <c r="I194" s="213">
        <f>+'G13'!AA24/20</f>
        <v>0</v>
      </c>
      <c r="J194" s="213">
        <f>+'G13'!AB24/20</f>
        <v>0</v>
      </c>
      <c r="K194" s="213">
        <f>+'G13'!AC24/20</f>
        <v>0</v>
      </c>
      <c r="L194" s="213">
        <f>+'G13'!AD24/20</f>
        <v>0</v>
      </c>
      <c r="M194" s="213">
        <f>'G13'!CF24</f>
        <v>0</v>
      </c>
      <c r="N194" s="213">
        <f>'G13'!CG24</f>
        <v>0</v>
      </c>
      <c r="O194" s="213">
        <f>'G13'!CH24</f>
        <v>0</v>
      </c>
      <c r="P194" s="213">
        <f>'G13'!CI24</f>
        <v>0</v>
      </c>
      <c r="Q194" s="213">
        <f>'G13'!CJ24</f>
        <v>0</v>
      </c>
      <c r="R194" s="213">
        <f>'G13'!CK24</f>
        <v>0</v>
      </c>
      <c r="S194" s="213">
        <f>'G13'!CL24</f>
        <v>0</v>
      </c>
      <c r="T194" s="213">
        <f>+'G13'!AH24</f>
        <v>0</v>
      </c>
      <c r="U194" s="213">
        <f>+'G13'!AI24</f>
        <v>0</v>
      </c>
      <c r="V194" s="214">
        <f>+'G13'!AJ24</f>
        <v>0</v>
      </c>
      <c r="W194" s="213">
        <f>+'G13'!AK24</f>
        <v>0</v>
      </c>
      <c r="X194" s="213">
        <f>+'G13'!AL24</f>
        <v>0</v>
      </c>
      <c r="Y194" s="213">
        <f>+'G13'!AM24</f>
        <v>0</v>
      </c>
      <c r="Z194" s="213">
        <f>+'G13'!AN24</f>
        <v>0</v>
      </c>
      <c r="AA194" s="213">
        <f>+'G13'!AO24</f>
        <v>0</v>
      </c>
      <c r="AB194" s="213">
        <f>+'G13'!AP24</f>
        <v>0</v>
      </c>
      <c r="AC194" s="214">
        <f t="shared" si="41"/>
        <v>0</v>
      </c>
      <c r="AD194" s="245"/>
    </row>
    <row r="195" spans="1:30" s="60" customFormat="1" x14ac:dyDescent="0.2">
      <c r="A195" s="212" t="str">
        <f t="shared" si="42"/>
        <v>Team C</v>
      </c>
      <c r="B195" s="212">
        <f>'G13'!A25</f>
        <v>0</v>
      </c>
      <c r="C195" s="213">
        <f t="shared" si="39"/>
        <v>13</v>
      </c>
      <c r="D195" s="213">
        <f>+'G13'!V25</f>
        <v>0</v>
      </c>
      <c r="E195" s="213">
        <f>+'G13'!W25</f>
        <v>0</v>
      </c>
      <c r="F195" s="213">
        <f>+'G13'!X25/20</f>
        <v>0</v>
      </c>
      <c r="G195" s="213">
        <f>+'G13'!Y25/20</f>
        <v>0</v>
      </c>
      <c r="H195" s="213">
        <f>+'G13'!Z25/20</f>
        <v>0</v>
      </c>
      <c r="I195" s="213">
        <f>+'G13'!AA25/20</f>
        <v>0</v>
      </c>
      <c r="J195" s="213">
        <f>+'G13'!AB25/20</f>
        <v>0</v>
      </c>
      <c r="K195" s="213">
        <f>+'G13'!AC25/20</f>
        <v>0</v>
      </c>
      <c r="L195" s="213">
        <f>+'G13'!AD25/20</f>
        <v>0</v>
      </c>
      <c r="M195" s="213">
        <f>'G13'!CF25</f>
        <v>0</v>
      </c>
      <c r="N195" s="213">
        <f>'G13'!CG25</f>
        <v>0</v>
      </c>
      <c r="O195" s="213">
        <f>'G13'!CH25</f>
        <v>0</v>
      </c>
      <c r="P195" s="213">
        <f>'G13'!CI25</f>
        <v>0</v>
      </c>
      <c r="Q195" s="213">
        <f>'G13'!CJ25</f>
        <v>0</v>
      </c>
      <c r="R195" s="213">
        <f>'G13'!CK25</f>
        <v>0</v>
      </c>
      <c r="S195" s="213">
        <f>'G13'!CL25</f>
        <v>0</v>
      </c>
      <c r="T195" s="213">
        <f>+'G13'!AH25</f>
        <v>0</v>
      </c>
      <c r="U195" s="213">
        <f>+'G13'!AI25</f>
        <v>0</v>
      </c>
      <c r="V195" s="214">
        <f>+'G13'!AJ25</f>
        <v>0</v>
      </c>
      <c r="W195" s="213">
        <f>+'G13'!AK25</f>
        <v>0</v>
      </c>
      <c r="X195" s="213">
        <f>+'G13'!AL25</f>
        <v>0</v>
      </c>
      <c r="Y195" s="213">
        <f>+'G13'!AM25</f>
        <v>0</v>
      </c>
      <c r="Z195" s="213">
        <f>+'G13'!AN25</f>
        <v>0</v>
      </c>
      <c r="AA195" s="213">
        <f>+'G13'!AO25</f>
        <v>0</v>
      </c>
      <c r="AB195" s="213">
        <f>+'G13'!AP25</f>
        <v>0</v>
      </c>
      <c r="AC195" s="214">
        <f t="shared" si="41"/>
        <v>0</v>
      </c>
      <c r="AD195" s="245"/>
    </row>
    <row r="196" spans="1:30" s="60" customFormat="1" x14ac:dyDescent="0.2">
      <c r="A196" s="209" t="str">
        <f t="shared" si="42"/>
        <v>Team C</v>
      </c>
      <c r="B196" s="209">
        <f>'G13'!A26</f>
        <v>0</v>
      </c>
      <c r="C196" s="210">
        <f t="shared" si="39"/>
        <v>13</v>
      </c>
      <c r="D196" s="210">
        <f>+'G13'!V26</f>
        <v>0</v>
      </c>
      <c r="E196" s="210">
        <f>+'G13'!W26</f>
        <v>0</v>
      </c>
      <c r="F196" s="210">
        <f>+'G13'!X26/20</f>
        <v>0</v>
      </c>
      <c r="G196" s="210">
        <f>+'G13'!Y26/20</f>
        <v>0</v>
      </c>
      <c r="H196" s="210">
        <f>+'G13'!Z26/20</f>
        <v>0</v>
      </c>
      <c r="I196" s="210">
        <f>+'G13'!AA26/20</f>
        <v>0</v>
      </c>
      <c r="J196" s="210">
        <f>+'G13'!AB26/20</f>
        <v>0</v>
      </c>
      <c r="K196" s="210">
        <f>+'G13'!AC26/20</f>
        <v>0</v>
      </c>
      <c r="L196" s="210">
        <f>+'G13'!AD26/20</f>
        <v>0</v>
      </c>
      <c r="M196" s="210">
        <f>'G13'!CF26</f>
        <v>0</v>
      </c>
      <c r="N196" s="210">
        <f>'G13'!CG26</f>
        <v>0</v>
      </c>
      <c r="O196" s="210">
        <f>'G13'!CH26</f>
        <v>0</v>
      </c>
      <c r="P196" s="210">
        <f>'G13'!CI26</f>
        <v>0</v>
      </c>
      <c r="Q196" s="210">
        <f>'G13'!CJ26</f>
        <v>0</v>
      </c>
      <c r="R196" s="210">
        <f>'G13'!CK26</f>
        <v>0</v>
      </c>
      <c r="S196" s="210">
        <f>'G13'!CL26</f>
        <v>0</v>
      </c>
      <c r="T196" s="210">
        <f>+'G13'!AH26</f>
        <v>0</v>
      </c>
      <c r="U196" s="210">
        <f>+'G13'!AI26</f>
        <v>0</v>
      </c>
      <c r="V196" s="211">
        <f>+'G13'!AJ26</f>
        <v>0</v>
      </c>
      <c r="W196" s="210">
        <f>+'G13'!AK26</f>
        <v>0</v>
      </c>
      <c r="X196" s="210">
        <f>+'G13'!AL26</f>
        <v>0</v>
      </c>
      <c r="Y196" s="210">
        <f>+'G13'!AM26</f>
        <v>0</v>
      </c>
      <c r="Z196" s="210">
        <f>+'G13'!AN26</f>
        <v>0</v>
      </c>
      <c r="AA196" s="210">
        <f>+'G13'!AO26</f>
        <v>0</v>
      </c>
      <c r="AB196" s="210">
        <f>+'G13'!AP26</f>
        <v>0</v>
      </c>
      <c r="AC196" s="211">
        <f t="shared" si="41"/>
        <v>0</v>
      </c>
      <c r="AD196" s="245"/>
    </row>
    <row r="197" spans="1:30" x14ac:dyDescent="0.2">
      <c r="A197" s="212" t="str">
        <f>'G14'!A3</f>
        <v>Team A</v>
      </c>
      <c r="B197" s="212">
        <f>'G14'!A4</f>
        <v>0</v>
      </c>
      <c r="C197" s="213">
        <v>14</v>
      </c>
      <c r="D197" s="213">
        <f>+'G14'!V4</f>
        <v>0</v>
      </c>
      <c r="E197" s="213">
        <f>+'G14'!W4</f>
        <v>0</v>
      </c>
      <c r="F197" s="213">
        <f>+'G14'!X4/20</f>
        <v>0</v>
      </c>
      <c r="G197" s="213">
        <f>+'G14'!Y4/20</f>
        <v>0</v>
      </c>
      <c r="H197" s="213">
        <f>+'G14'!Z4/20</f>
        <v>0</v>
      </c>
      <c r="I197" s="213">
        <f>+'G14'!AA4/20</f>
        <v>0</v>
      </c>
      <c r="J197" s="213">
        <f>+'G14'!AB4/20</f>
        <v>0</v>
      </c>
      <c r="K197" s="213">
        <f>+'G14'!AC4/20</f>
        <v>0</v>
      </c>
      <c r="L197" s="213">
        <f>+'G14'!AD4/20</f>
        <v>0</v>
      </c>
      <c r="M197" s="213">
        <f>'G14'!CF4</f>
        <v>0</v>
      </c>
      <c r="N197" s="213">
        <f>'G14'!CG4</f>
        <v>0</v>
      </c>
      <c r="O197" s="213">
        <f>'G14'!CH4</f>
        <v>0</v>
      </c>
      <c r="P197" s="213">
        <f>'G14'!CI4</f>
        <v>0</v>
      </c>
      <c r="Q197" s="213">
        <f>'G14'!CJ4</f>
        <v>0</v>
      </c>
      <c r="R197" s="213">
        <f>'G14'!CK4</f>
        <v>0</v>
      </c>
      <c r="S197" s="213">
        <f>'G14'!CL4</f>
        <v>0</v>
      </c>
      <c r="T197" s="213">
        <f>+'G14'!AH4</f>
        <v>0</v>
      </c>
      <c r="U197" s="213">
        <f>+'G14'!AI4</f>
        <v>0</v>
      </c>
      <c r="V197" s="214">
        <f>+'G14'!AJ4</f>
        <v>0</v>
      </c>
      <c r="W197" s="213">
        <f>+'G14'!AK4</f>
        <v>0</v>
      </c>
      <c r="X197" s="213">
        <f>+'G14'!AL4</f>
        <v>0</v>
      </c>
      <c r="Y197" s="213">
        <f>+'G14'!AM4</f>
        <v>0</v>
      </c>
      <c r="Z197" s="213">
        <f>+'G14'!AN4</f>
        <v>0</v>
      </c>
      <c r="AA197" s="213">
        <f>+'G14'!AO4</f>
        <v>0</v>
      </c>
      <c r="AB197" s="213">
        <f>+'G14'!AP4</f>
        <v>0</v>
      </c>
      <c r="AC197" s="214">
        <f t="shared" si="41"/>
        <v>0</v>
      </c>
    </row>
    <row r="198" spans="1:30" x14ac:dyDescent="0.2">
      <c r="A198" s="212" t="str">
        <f>+A197</f>
        <v>Team A</v>
      </c>
      <c r="B198" s="212">
        <f>'G14'!A5</f>
        <v>0</v>
      </c>
      <c r="C198" s="213">
        <f>+C197</f>
        <v>14</v>
      </c>
      <c r="D198" s="213">
        <f>+'G14'!V5</f>
        <v>0</v>
      </c>
      <c r="E198" s="213">
        <f>+'G14'!W5</f>
        <v>0</v>
      </c>
      <c r="F198" s="213">
        <f>+'G14'!X5/20</f>
        <v>0</v>
      </c>
      <c r="G198" s="213">
        <f>+'G14'!Y5/20</f>
        <v>0</v>
      </c>
      <c r="H198" s="213">
        <f>+'G14'!Z5/20</f>
        <v>0</v>
      </c>
      <c r="I198" s="213">
        <f>+'G14'!AA5/20</f>
        <v>0</v>
      </c>
      <c r="J198" s="213">
        <f>+'G14'!AB5/20</f>
        <v>0</v>
      </c>
      <c r="K198" s="213">
        <f>+'G14'!AC5/20</f>
        <v>0</v>
      </c>
      <c r="L198" s="213">
        <f>+'G14'!AD5/20</f>
        <v>0</v>
      </c>
      <c r="M198" s="213">
        <f>'G14'!CF5</f>
        <v>0</v>
      </c>
      <c r="N198" s="213">
        <f>'G14'!CG5</f>
        <v>0</v>
      </c>
      <c r="O198" s="213">
        <f>'G14'!CH5</f>
        <v>0</v>
      </c>
      <c r="P198" s="213">
        <f>'G14'!CI5</f>
        <v>0</v>
      </c>
      <c r="Q198" s="213">
        <f>'G14'!CJ5</f>
        <v>0</v>
      </c>
      <c r="R198" s="213">
        <f>'G14'!CK5</f>
        <v>0</v>
      </c>
      <c r="S198" s="213">
        <f>'G14'!CL5</f>
        <v>0</v>
      </c>
      <c r="T198" s="213">
        <f>+'G14'!AH5</f>
        <v>0</v>
      </c>
      <c r="U198" s="213">
        <f>+'G14'!AI5</f>
        <v>0</v>
      </c>
      <c r="V198" s="214">
        <f>+'G14'!AJ5</f>
        <v>0</v>
      </c>
      <c r="W198" s="213">
        <f>+'G14'!AK5</f>
        <v>0</v>
      </c>
      <c r="X198" s="213">
        <f>+'G14'!AL5</f>
        <v>0</v>
      </c>
      <c r="Y198" s="213">
        <f>+'G14'!AM5</f>
        <v>0</v>
      </c>
      <c r="Z198" s="213">
        <f>+'G14'!AN5</f>
        <v>0</v>
      </c>
      <c r="AA198" s="213">
        <f>+'G14'!AO5</f>
        <v>0</v>
      </c>
      <c r="AB198" s="213">
        <f>+'G14'!AP5</f>
        <v>0</v>
      </c>
      <c r="AC198" s="214">
        <f t="shared" si="41"/>
        <v>0</v>
      </c>
    </row>
    <row r="199" spans="1:30" x14ac:dyDescent="0.2">
      <c r="A199" s="212" t="str">
        <f t="shared" ref="A199:A201" si="43">+A198</f>
        <v>Team A</v>
      </c>
      <c r="B199" s="212">
        <f>'G14'!A6</f>
        <v>0</v>
      </c>
      <c r="C199" s="213">
        <f t="shared" ref="C199:C211" si="44">+C198</f>
        <v>14</v>
      </c>
      <c r="D199" s="213">
        <f>+'G14'!V6</f>
        <v>0</v>
      </c>
      <c r="E199" s="213">
        <f>+'G14'!W6</f>
        <v>0</v>
      </c>
      <c r="F199" s="213">
        <f>+'G14'!X6/20</f>
        <v>0</v>
      </c>
      <c r="G199" s="213">
        <f>+'G14'!Y6/20</f>
        <v>0</v>
      </c>
      <c r="H199" s="213">
        <f>+'G14'!Z6/20</f>
        <v>0</v>
      </c>
      <c r="I199" s="213">
        <f>+'G14'!AA6/20</f>
        <v>0</v>
      </c>
      <c r="J199" s="213">
        <f>+'G14'!AB6/20</f>
        <v>0</v>
      </c>
      <c r="K199" s="213">
        <f>+'G14'!AC6/20</f>
        <v>0</v>
      </c>
      <c r="L199" s="213">
        <f>+'G14'!AD6/20</f>
        <v>0</v>
      </c>
      <c r="M199" s="213">
        <f>'G14'!CF6</f>
        <v>0</v>
      </c>
      <c r="N199" s="213">
        <f>'G14'!CG6</f>
        <v>0</v>
      </c>
      <c r="O199" s="213">
        <f>'G14'!CH6</f>
        <v>0</v>
      </c>
      <c r="P199" s="213">
        <f>'G14'!CI6</f>
        <v>0</v>
      </c>
      <c r="Q199" s="213">
        <f>'G14'!CJ6</f>
        <v>0</v>
      </c>
      <c r="R199" s="213">
        <f>'G14'!CK6</f>
        <v>0</v>
      </c>
      <c r="S199" s="213">
        <f>'G14'!CL6</f>
        <v>0</v>
      </c>
      <c r="T199" s="213">
        <f>+'G14'!AH6</f>
        <v>0</v>
      </c>
      <c r="U199" s="213">
        <f>+'G14'!AI6</f>
        <v>0</v>
      </c>
      <c r="V199" s="214">
        <f>+'G14'!AJ6</f>
        <v>0</v>
      </c>
      <c r="W199" s="213">
        <f>+'G14'!AK6</f>
        <v>0</v>
      </c>
      <c r="X199" s="213">
        <f>+'G14'!AL6</f>
        <v>0</v>
      </c>
      <c r="Y199" s="213">
        <f>+'G14'!AM6</f>
        <v>0</v>
      </c>
      <c r="Z199" s="213">
        <f>+'G14'!AN6</f>
        <v>0</v>
      </c>
      <c r="AA199" s="213">
        <f>+'G14'!AO6</f>
        <v>0</v>
      </c>
      <c r="AB199" s="213">
        <f>+'G14'!AP6</f>
        <v>0</v>
      </c>
      <c r="AC199" s="214">
        <f t="shared" si="41"/>
        <v>0</v>
      </c>
    </row>
    <row r="200" spans="1:30" x14ac:dyDescent="0.2">
      <c r="A200" s="212" t="str">
        <f t="shared" si="43"/>
        <v>Team A</v>
      </c>
      <c r="B200" s="212">
        <f>'G14'!A7</f>
        <v>0</v>
      </c>
      <c r="C200" s="213">
        <f t="shared" si="44"/>
        <v>14</v>
      </c>
      <c r="D200" s="213">
        <f>+'G14'!V7</f>
        <v>0</v>
      </c>
      <c r="E200" s="213">
        <f>+'G14'!W7</f>
        <v>0</v>
      </c>
      <c r="F200" s="213">
        <f>+'G14'!X7/20</f>
        <v>0</v>
      </c>
      <c r="G200" s="213">
        <f>+'G14'!Y7/20</f>
        <v>0</v>
      </c>
      <c r="H200" s="213">
        <f>+'G14'!Z7/20</f>
        <v>0</v>
      </c>
      <c r="I200" s="213">
        <f>+'G14'!AA7/20</f>
        <v>0</v>
      </c>
      <c r="J200" s="213">
        <f>+'G14'!AB7/20</f>
        <v>0</v>
      </c>
      <c r="K200" s="213">
        <f>+'G14'!AC7/20</f>
        <v>0</v>
      </c>
      <c r="L200" s="213">
        <f>+'G14'!AD7/20</f>
        <v>0</v>
      </c>
      <c r="M200" s="213">
        <f>'G14'!CF7</f>
        <v>0</v>
      </c>
      <c r="N200" s="213">
        <f>'G14'!CG7</f>
        <v>0</v>
      </c>
      <c r="O200" s="213">
        <f>'G14'!CH7</f>
        <v>0</v>
      </c>
      <c r="P200" s="213">
        <f>'G14'!CI7</f>
        <v>0</v>
      </c>
      <c r="Q200" s="213">
        <f>'G14'!CJ7</f>
        <v>0</v>
      </c>
      <c r="R200" s="213">
        <f>'G14'!CK7</f>
        <v>0</v>
      </c>
      <c r="S200" s="213">
        <f>'G14'!CL7</f>
        <v>0</v>
      </c>
      <c r="T200" s="213">
        <f>+'G14'!AH7</f>
        <v>0</v>
      </c>
      <c r="U200" s="213">
        <f>+'G14'!AI7</f>
        <v>0</v>
      </c>
      <c r="V200" s="214">
        <f>+'G14'!AJ7</f>
        <v>0</v>
      </c>
      <c r="W200" s="213">
        <f>+'G14'!AK7</f>
        <v>0</v>
      </c>
      <c r="X200" s="213">
        <f>+'G14'!AL7</f>
        <v>0</v>
      </c>
      <c r="Y200" s="213">
        <f>+'G14'!AM7</f>
        <v>0</v>
      </c>
      <c r="Z200" s="213">
        <f>+'G14'!AN7</f>
        <v>0</v>
      </c>
      <c r="AA200" s="213">
        <f>+'G14'!AO7</f>
        <v>0</v>
      </c>
      <c r="AB200" s="213">
        <f>+'G14'!AP7</f>
        <v>0</v>
      </c>
      <c r="AC200" s="214">
        <f t="shared" si="41"/>
        <v>0</v>
      </c>
    </row>
    <row r="201" spans="1:30" x14ac:dyDescent="0.2">
      <c r="A201" s="212" t="str">
        <f t="shared" si="43"/>
        <v>Team A</v>
      </c>
      <c r="B201" s="212">
        <f>'G14'!A8</f>
        <v>0</v>
      </c>
      <c r="C201" s="213">
        <f t="shared" si="44"/>
        <v>14</v>
      </c>
      <c r="D201" s="213">
        <f>+'G14'!V8</f>
        <v>0</v>
      </c>
      <c r="E201" s="213">
        <f>+'G14'!W8</f>
        <v>0</v>
      </c>
      <c r="F201" s="213">
        <f>+'G14'!X8/20</f>
        <v>0</v>
      </c>
      <c r="G201" s="213">
        <f>+'G14'!Y8/20</f>
        <v>0</v>
      </c>
      <c r="H201" s="213">
        <f>+'G14'!Z8/20</f>
        <v>0</v>
      </c>
      <c r="I201" s="213">
        <f>+'G14'!AA8/20</f>
        <v>0</v>
      </c>
      <c r="J201" s="213">
        <f>+'G14'!AB8/20</f>
        <v>0</v>
      </c>
      <c r="K201" s="213">
        <f>+'G14'!AC8/20</f>
        <v>0</v>
      </c>
      <c r="L201" s="213">
        <f>+'G14'!AD8/20</f>
        <v>0</v>
      </c>
      <c r="M201" s="213">
        <f>'G14'!CF8</f>
        <v>0</v>
      </c>
      <c r="N201" s="213">
        <f>'G14'!CG8</f>
        <v>0</v>
      </c>
      <c r="O201" s="213">
        <f>'G14'!CH8</f>
        <v>0</v>
      </c>
      <c r="P201" s="213">
        <f>'G14'!CI8</f>
        <v>0</v>
      </c>
      <c r="Q201" s="213">
        <f>'G14'!CJ8</f>
        <v>0</v>
      </c>
      <c r="R201" s="213">
        <f>'G14'!CK8</f>
        <v>0</v>
      </c>
      <c r="S201" s="213">
        <f>'G14'!CL8</f>
        <v>0</v>
      </c>
      <c r="T201" s="213">
        <f>+'G14'!AH8</f>
        <v>0</v>
      </c>
      <c r="U201" s="213">
        <f>+'G14'!AI8</f>
        <v>0</v>
      </c>
      <c r="V201" s="214">
        <f>+'G14'!AJ8</f>
        <v>0</v>
      </c>
      <c r="W201" s="213">
        <f>+'G14'!AK8</f>
        <v>0</v>
      </c>
      <c r="X201" s="213">
        <f>+'G14'!AL8</f>
        <v>0</v>
      </c>
      <c r="Y201" s="213">
        <f>+'G14'!AM8</f>
        <v>0</v>
      </c>
      <c r="Z201" s="213">
        <f>+'G14'!AN8</f>
        <v>0</v>
      </c>
      <c r="AA201" s="213">
        <f>+'G14'!AO8</f>
        <v>0</v>
      </c>
      <c r="AB201" s="213">
        <f>+'G14'!AP8</f>
        <v>0</v>
      </c>
      <c r="AC201" s="214">
        <f t="shared" si="41"/>
        <v>0</v>
      </c>
    </row>
    <row r="202" spans="1:30" x14ac:dyDescent="0.2">
      <c r="A202" s="212" t="str">
        <f>'G14'!A12</f>
        <v>Team B</v>
      </c>
      <c r="B202" s="212">
        <f>'G14'!A13</f>
        <v>0</v>
      </c>
      <c r="C202" s="213">
        <f t="shared" si="44"/>
        <v>14</v>
      </c>
      <c r="D202" s="213">
        <f>+'G14'!V13</f>
        <v>0</v>
      </c>
      <c r="E202" s="213">
        <f>+'G14'!W13</f>
        <v>0</v>
      </c>
      <c r="F202" s="213">
        <f>+'G14'!X13/20</f>
        <v>0</v>
      </c>
      <c r="G202" s="213">
        <f>+'G14'!Y13/20</f>
        <v>0</v>
      </c>
      <c r="H202" s="213">
        <f>+'G14'!Z13/20</f>
        <v>0</v>
      </c>
      <c r="I202" s="213">
        <f>+'G14'!AA13/20</f>
        <v>0</v>
      </c>
      <c r="J202" s="213">
        <f>+'G14'!AB13/20</f>
        <v>0</v>
      </c>
      <c r="K202" s="213">
        <f>+'G14'!AC13/20</f>
        <v>0</v>
      </c>
      <c r="L202" s="213">
        <f>+'G14'!AD13/20</f>
        <v>0</v>
      </c>
      <c r="M202" s="213">
        <f>'G14'!CF13</f>
        <v>0</v>
      </c>
      <c r="N202" s="213">
        <f>'G14'!CG13</f>
        <v>0</v>
      </c>
      <c r="O202" s="213">
        <f>'G14'!CH13</f>
        <v>0</v>
      </c>
      <c r="P202" s="213">
        <f>'G14'!CI13</f>
        <v>0</v>
      </c>
      <c r="Q202" s="213">
        <f>'G14'!CJ13</f>
        <v>0</v>
      </c>
      <c r="R202" s="213">
        <f>'G14'!CK13</f>
        <v>0</v>
      </c>
      <c r="S202" s="213">
        <f>'G14'!CL13</f>
        <v>0</v>
      </c>
      <c r="T202" s="213">
        <f>+'G14'!AH13</f>
        <v>0</v>
      </c>
      <c r="U202" s="213">
        <f>+'G14'!AI13</f>
        <v>0</v>
      </c>
      <c r="V202" s="214">
        <f>+'G14'!AJ13</f>
        <v>0</v>
      </c>
      <c r="W202" s="213">
        <f>+'G14'!AK13</f>
        <v>0</v>
      </c>
      <c r="X202" s="213">
        <f>+'G14'!AL13</f>
        <v>0</v>
      </c>
      <c r="Y202" s="213">
        <f>+'G14'!AM13</f>
        <v>0</v>
      </c>
      <c r="Z202" s="213">
        <f>+'G14'!AN13</f>
        <v>0</v>
      </c>
      <c r="AA202" s="213">
        <f>+'G14'!AO13</f>
        <v>0</v>
      </c>
      <c r="AB202" s="213">
        <f>+'G14'!AP13</f>
        <v>0</v>
      </c>
      <c r="AC202" s="214">
        <f t="shared" si="41"/>
        <v>0</v>
      </c>
    </row>
    <row r="203" spans="1:30" x14ac:dyDescent="0.2">
      <c r="A203" s="212" t="str">
        <f>+A202</f>
        <v>Team B</v>
      </c>
      <c r="B203" s="212">
        <f>'G14'!A14</f>
        <v>0</v>
      </c>
      <c r="C203" s="213">
        <f t="shared" si="44"/>
        <v>14</v>
      </c>
      <c r="D203" s="213">
        <f>+'G14'!V14</f>
        <v>0</v>
      </c>
      <c r="E203" s="213">
        <f>+'G14'!W14</f>
        <v>0</v>
      </c>
      <c r="F203" s="213">
        <f>+'G14'!X14/20</f>
        <v>0</v>
      </c>
      <c r="G203" s="213">
        <f>+'G14'!Y14/20</f>
        <v>0</v>
      </c>
      <c r="H203" s="213">
        <f>+'G14'!Z14/20</f>
        <v>0</v>
      </c>
      <c r="I203" s="213">
        <f>+'G14'!AA14/20</f>
        <v>0</v>
      </c>
      <c r="J203" s="213">
        <f>+'G14'!AB14/20</f>
        <v>0</v>
      </c>
      <c r="K203" s="213">
        <f>+'G14'!AC14/20</f>
        <v>0</v>
      </c>
      <c r="L203" s="213">
        <f>+'G14'!AD14/20</f>
        <v>0</v>
      </c>
      <c r="M203" s="213">
        <f>'G14'!CF14</f>
        <v>0</v>
      </c>
      <c r="N203" s="213">
        <f>'G14'!CG14</f>
        <v>0</v>
      </c>
      <c r="O203" s="213">
        <f>'G14'!CH14</f>
        <v>0</v>
      </c>
      <c r="P203" s="213">
        <f>'G14'!CI14</f>
        <v>0</v>
      </c>
      <c r="Q203" s="213">
        <f>'G14'!CJ14</f>
        <v>0</v>
      </c>
      <c r="R203" s="213">
        <f>'G14'!CK14</f>
        <v>0</v>
      </c>
      <c r="S203" s="213">
        <f>'G14'!CL14</f>
        <v>0</v>
      </c>
      <c r="T203" s="213">
        <f>+'G14'!AH14</f>
        <v>0</v>
      </c>
      <c r="U203" s="213">
        <f>+'G14'!AI14</f>
        <v>0</v>
      </c>
      <c r="V203" s="214">
        <f>+'G14'!AJ14</f>
        <v>0</v>
      </c>
      <c r="W203" s="213">
        <f>+'G14'!AK14</f>
        <v>0</v>
      </c>
      <c r="X203" s="213">
        <f>+'G14'!AL14</f>
        <v>0</v>
      </c>
      <c r="Y203" s="213">
        <f>+'G14'!AM14</f>
        <v>0</v>
      </c>
      <c r="Z203" s="213">
        <f>+'G14'!AN14</f>
        <v>0</v>
      </c>
      <c r="AA203" s="213">
        <f>+'G14'!AO14</f>
        <v>0</v>
      </c>
      <c r="AB203" s="213">
        <f>+'G14'!AP14</f>
        <v>0</v>
      </c>
      <c r="AC203" s="214">
        <f t="shared" si="41"/>
        <v>0</v>
      </c>
    </row>
    <row r="204" spans="1:30" x14ac:dyDescent="0.2">
      <c r="A204" s="212" t="str">
        <f t="shared" ref="A204:A206" si="45">+A203</f>
        <v>Team B</v>
      </c>
      <c r="B204" s="212">
        <f>'G14'!A15</f>
        <v>0</v>
      </c>
      <c r="C204" s="213">
        <f t="shared" si="44"/>
        <v>14</v>
      </c>
      <c r="D204" s="213">
        <f>+'G14'!V15</f>
        <v>0</v>
      </c>
      <c r="E204" s="213">
        <f>+'G14'!W15</f>
        <v>0</v>
      </c>
      <c r="F204" s="213">
        <f>+'G14'!X15/20</f>
        <v>0</v>
      </c>
      <c r="G204" s="213">
        <f>+'G14'!Y15/20</f>
        <v>0</v>
      </c>
      <c r="H204" s="213">
        <f>+'G14'!Z15/20</f>
        <v>0</v>
      </c>
      <c r="I204" s="213">
        <f>+'G14'!AA15/20</f>
        <v>0</v>
      </c>
      <c r="J204" s="213">
        <f>+'G14'!AB15/20</f>
        <v>0</v>
      </c>
      <c r="K204" s="213">
        <f>+'G14'!AC15/20</f>
        <v>0</v>
      </c>
      <c r="L204" s="213">
        <f>+'G14'!AD15/20</f>
        <v>0</v>
      </c>
      <c r="M204" s="213">
        <f>'G14'!CF15</f>
        <v>0</v>
      </c>
      <c r="N204" s="213">
        <f>'G14'!CG15</f>
        <v>0</v>
      </c>
      <c r="O204" s="213">
        <f>'G14'!CH15</f>
        <v>0</v>
      </c>
      <c r="P204" s="213">
        <f>'G14'!CI15</f>
        <v>0</v>
      </c>
      <c r="Q204" s="213">
        <f>'G14'!CJ15</f>
        <v>0</v>
      </c>
      <c r="R204" s="213">
        <f>'G14'!CK15</f>
        <v>0</v>
      </c>
      <c r="S204" s="213">
        <f>'G14'!CL15</f>
        <v>0</v>
      </c>
      <c r="T204" s="213">
        <f>+'G14'!AH15</f>
        <v>0</v>
      </c>
      <c r="U204" s="213">
        <f>+'G14'!AI15</f>
        <v>0</v>
      </c>
      <c r="V204" s="214">
        <f>+'G14'!AJ15</f>
        <v>0</v>
      </c>
      <c r="W204" s="213">
        <f>+'G14'!AK15</f>
        <v>0</v>
      </c>
      <c r="X204" s="213">
        <f>+'G14'!AL15</f>
        <v>0</v>
      </c>
      <c r="Y204" s="213">
        <f>+'G14'!AM15</f>
        <v>0</v>
      </c>
      <c r="Z204" s="213">
        <f>+'G14'!AN15</f>
        <v>0</v>
      </c>
      <c r="AA204" s="213">
        <f>+'G14'!AO15</f>
        <v>0</v>
      </c>
      <c r="AB204" s="213">
        <f>+'G14'!AP15</f>
        <v>0</v>
      </c>
      <c r="AC204" s="214">
        <f t="shared" si="41"/>
        <v>0</v>
      </c>
    </row>
    <row r="205" spans="1:30" x14ac:dyDescent="0.2">
      <c r="A205" s="212" t="str">
        <f t="shared" si="45"/>
        <v>Team B</v>
      </c>
      <c r="B205" s="212">
        <f>'G14'!A16</f>
        <v>0</v>
      </c>
      <c r="C205" s="213">
        <f t="shared" si="44"/>
        <v>14</v>
      </c>
      <c r="D205" s="213">
        <f>+'G14'!V16</f>
        <v>0</v>
      </c>
      <c r="E205" s="213">
        <f>+'G14'!W16</f>
        <v>0</v>
      </c>
      <c r="F205" s="213">
        <f>+'G14'!X16/20</f>
        <v>0</v>
      </c>
      <c r="G205" s="213">
        <f>+'G14'!Y16/20</f>
        <v>0</v>
      </c>
      <c r="H205" s="213">
        <f>+'G14'!Z16/20</f>
        <v>0</v>
      </c>
      <c r="I205" s="213">
        <f>+'G14'!AA16/20</f>
        <v>0</v>
      </c>
      <c r="J205" s="213">
        <f>+'G14'!AB16/20</f>
        <v>0</v>
      </c>
      <c r="K205" s="213">
        <f>+'G14'!AC16/20</f>
        <v>0</v>
      </c>
      <c r="L205" s="213">
        <f>+'G14'!AD16/20</f>
        <v>0</v>
      </c>
      <c r="M205" s="213">
        <f>'G14'!CF16</f>
        <v>0</v>
      </c>
      <c r="N205" s="213">
        <f>'G14'!CG16</f>
        <v>0</v>
      </c>
      <c r="O205" s="213">
        <f>'G14'!CH16</f>
        <v>0</v>
      </c>
      <c r="P205" s="213">
        <f>'G14'!CI16</f>
        <v>0</v>
      </c>
      <c r="Q205" s="213">
        <f>'G14'!CJ16</f>
        <v>0</v>
      </c>
      <c r="R205" s="213">
        <f>'G14'!CK16</f>
        <v>0</v>
      </c>
      <c r="S205" s="213">
        <f>'G14'!CL16</f>
        <v>0</v>
      </c>
      <c r="T205" s="213">
        <f>+'G14'!AH16</f>
        <v>0</v>
      </c>
      <c r="U205" s="213">
        <f>+'G14'!AI16</f>
        <v>0</v>
      </c>
      <c r="V205" s="214">
        <f>+'G14'!AJ16</f>
        <v>0</v>
      </c>
      <c r="W205" s="213">
        <f>+'G14'!AK16</f>
        <v>0</v>
      </c>
      <c r="X205" s="213">
        <f>+'G14'!AL16</f>
        <v>0</v>
      </c>
      <c r="Y205" s="213">
        <f>+'G14'!AM16</f>
        <v>0</v>
      </c>
      <c r="Z205" s="213">
        <f>+'G14'!AN16</f>
        <v>0</v>
      </c>
      <c r="AA205" s="213">
        <f>+'G14'!AO16</f>
        <v>0</v>
      </c>
      <c r="AB205" s="213">
        <f>+'G14'!AP16</f>
        <v>0</v>
      </c>
      <c r="AC205" s="214">
        <f t="shared" si="41"/>
        <v>0</v>
      </c>
    </row>
    <row r="206" spans="1:30" x14ac:dyDescent="0.2">
      <c r="A206" s="212" t="str">
        <f t="shared" si="45"/>
        <v>Team B</v>
      </c>
      <c r="B206" s="212">
        <f>'G14'!A17</f>
        <v>0</v>
      </c>
      <c r="C206" s="213">
        <f t="shared" si="44"/>
        <v>14</v>
      </c>
      <c r="D206" s="213">
        <f>+'G14'!V17</f>
        <v>0</v>
      </c>
      <c r="E206" s="213">
        <f>+'G14'!W17</f>
        <v>0</v>
      </c>
      <c r="F206" s="213">
        <f>+'G14'!X17/20</f>
        <v>0</v>
      </c>
      <c r="G206" s="213">
        <f>+'G14'!Y17/20</f>
        <v>0</v>
      </c>
      <c r="H206" s="213">
        <f>+'G14'!Z17/20</f>
        <v>0</v>
      </c>
      <c r="I206" s="213">
        <f>+'G14'!AA17/20</f>
        <v>0</v>
      </c>
      <c r="J206" s="213">
        <f>+'G14'!AB17/20</f>
        <v>0</v>
      </c>
      <c r="K206" s="213">
        <f>+'G14'!AC17/20</f>
        <v>0</v>
      </c>
      <c r="L206" s="213">
        <f>+'G14'!AD17/20</f>
        <v>0</v>
      </c>
      <c r="M206" s="213">
        <f>'G14'!CF17</f>
        <v>0</v>
      </c>
      <c r="N206" s="213">
        <f>'G14'!CG17</f>
        <v>0</v>
      </c>
      <c r="O206" s="213">
        <f>'G14'!CH17</f>
        <v>0</v>
      </c>
      <c r="P206" s="213">
        <f>'G14'!CI17</f>
        <v>0</v>
      </c>
      <c r="Q206" s="213">
        <f>'G14'!CJ17</f>
        <v>0</v>
      </c>
      <c r="R206" s="213">
        <f>'G14'!CK17</f>
        <v>0</v>
      </c>
      <c r="S206" s="213">
        <f>'G14'!CL17</f>
        <v>0</v>
      </c>
      <c r="T206" s="213">
        <f>+'G14'!AH17</f>
        <v>0</v>
      </c>
      <c r="U206" s="213">
        <f>+'G14'!AI17</f>
        <v>0</v>
      </c>
      <c r="V206" s="214">
        <f>+'G14'!AJ17</f>
        <v>0</v>
      </c>
      <c r="W206" s="213">
        <f>+'G14'!AK17</f>
        <v>0</v>
      </c>
      <c r="X206" s="213">
        <f>+'G14'!AL17</f>
        <v>0</v>
      </c>
      <c r="Y206" s="213">
        <f>+'G14'!AM17</f>
        <v>0</v>
      </c>
      <c r="Z206" s="213">
        <f>+'G14'!AN17</f>
        <v>0</v>
      </c>
      <c r="AA206" s="213">
        <f>+'G14'!AO17</f>
        <v>0</v>
      </c>
      <c r="AB206" s="213">
        <f>+'G14'!AP17</f>
        <v>0</v>
      </c>
      <c r="AC206" s="214">
        <f t="shared" si="41"/>
        <v>0</v>
      </c>
    </row>
    <row r="207" spans="1:30" s="60" customFormat="1" x14ac:dyDescent="0.2">
      <c r="A207" s="212" t="str">
        <f>'G14'!A21</f>
        <v>Team C</v>
      </c>
      <c r="B207" s="212">
        <f>'G14'!A22</f>
        <v>0</v>
      </c>
      <c r="C207" s="213">
        <f t="shared" si="44"/>
        <v>14</v>
      </c>
      <c r="D207" s="213">
        <f>+'G14'!V22</f>
        <v>0</v>
      </c>
      <c r="E207" s="213">
        <f>+'G14'!W22</f>
        <v>0</v>
      </c>
      <c r="F207" s="213">
        <f>+'G14'!X22/20</f>
        <v>0</v>
      </c>
      <c r="G207" s="213">
        <f>+'G14'!Y22/20</f>
        <v>0</v>
      </c>
      <c r="H207" s="213">
        <f>+'G14'!Z22/20</f>
        <v>0</v>
      </c>
      <c r="I207" s="213">
        <f>+'G14'!AA22/20</f>
        <v>0</v>
      </c>
      <c r="J207" s="213">
        <f>+'G14'!AB22/20</f>
        <v>0</v>
      </c>
      <c r="K207" s="213">
        <f>+'G14'!AC22/20</f>
        <v>0</v>
      </c>
      <c r="L207" s="213">
        <f>+'G14'!AD22/20</f>
        <v>0</v>
      </c>
      <c r="M207" s="213">
        <f>'G14'!CF22</f>
        <v>0</v>
      </c>
      <c r="N207" s="213">
        <f>'G14'!CG22</f>
        <v>0</v>
      </c>
      <c r="O207" s="213">
        <f>'G14'!CH22</f>
        <v>0</v>
      </c>
      <c r="P207" s="213">
        <f>'G14'!CI22</f>
        <v>0</v>
      </c>
      <c r="Q207" s="213">
        <f>'G14'!CJ22</f>
        <v>0</v>
      </c>
      <c r="R207" s="213">
        <f>'G14'!CK22</f>
        <v>0</v>
      </c>
      <c r="S207" s="213">
        <f>'G14'!CL22</f>
        <v>0</v>
      </c>
      <c r="T207" s="213">
        <f>+'G14'!AH22</f>
        <v>0</v>
      </c>
      <c r="U207" s="213">
        <f>+'G14'!AI22</f>
        <v>0</v>
      </c>
      <c r="V207" s="214">
        <f>+'G14'!AJ22</f>
        <v>0</v>
      </c>
      <c r="W207" s="213">
        <f>+'G14'!AK22</f>
        <v>0</v>
      </c>
      <c r="X207" s="213">
        <f>+'G14'!AL22</f>
        <v>0</v>
      </c>
      <c r="Y207" s="213">
        <f>+'G14'!AM22</f>
        <v>0</v>
      </c>
      <c r="Z207" s="213">
        <f>+'G14'!AN22</f>
        <v>0</v>
      </c>
      <c r="AA207" s="213">
        <f>+'G14'!AO22</f>
        <v>0</v>
      </c>
      <c r="AB207" s="213">
        <f>+'G14'!AP22</f>
        <v>0</v>
      </c>
      <c r="AC207" s="214">
        <f t="shared" si="41"/>
        <v>0</v>
      </c>
      <c r="AD207" s="245"/>
    </row>
    <row r="208" spans="1:30" s="60" customFormat="1" x14ac:dyDescent="0.2">
      <c r="A208" s="212" t="str">
        <f>+A207</f>
        <v>Team C</v>
      </c>
      <c r="B208" s="212">
        <f>'G14'!A23</f>
        <v>0</v>
      </c>
      <c r="C208" s="213">
        <f t="shared" si="44"/>
        <v>14</v>
      </c>
      <c r="D208" s="213">
        <f>+'G14'!V23</f>
        <v>0</v>
      </c>
      <c r="E208" s="213">
        <f>+'G14'!W23</f>
        <v>0</v>
      </c>
      <c r="F208" s="213">
        <f>+'G14'!X23/20</f>
        <v>0</v>
      </c>
      <c r="G208" s="213">
        <f>+'G14'!Y23/20</f>
        <v>0</v>
      </c>
      <c r="H208" s="213">
        <f>+'G14'!Z23/20</f>
        <v>0</v>
      </c>
      <c r="I208" s="213">
        <f>+'G14'!AA23/20</f>
        <v>0</v>
      </c>
      <c r="J208" s="213">
        <f>+'G14'!AB23/20</f>
        <v>0</v>
      </c>
      <c r="K208" s="213">
        <f>+'G14'!AC23/20</f>
        <v>0</v>
      </c>
      <c r="L208" s="213">
        <f>+'G14'!AD23/20</f>
        <v>0</v>
      </c>
      <c r="M208" s="213">
        <f>'G14'!CF23</f>
        <v>0</v>
      </c>
      <c r="N208" s="213">
        <f>'G14'!CG23</f>
        <v>0</v>
      </c>
      <c r="O208" s="213">
        <f>'G14'!CH23</f>
        <v>0</v>
      </c>
      <c r="P208" s="213">
        <f>'G14'!CI23</f>
        <v>0</v>
      </c>
      <c r="Q208" s="213">
        <f>'G14'!CJ23</f>
        <v>0</v>
      </c>
      <c r="R208" s="213">
        <f>'G14'!CK23</f>
        <v>0</v>
      </c>
      <c r="S208" s="213">
        <f>'G14'!CL23</f>
        <v>0</v>
      </c>
      <c r="T208" s="213">
        <f>+'G14'!AH23</f>
        <v>0</v>
      </c>
      <c r="U208" s="213">
        <f>+'G14'!AI23</f>
        <v>0</v>
      </c>
      <c r="V208" s="214">
        <f>+'G14'!AJ23</f>
        <v>0</v>
      </c>
      <c r="W208" s="213">
        <f>+'G14'!AK23</f>
        <v>0</v>
      </c>
      <c r="X208" s="213">
        <f>+'G14'!AL23</f>
        <v>0</v>
      </c>
      <c r="Y208" s="213">
        <f>+'G14'!AM23</f>
        <v>0</v>
      </c>
      <c r="Z208" s="213">
        <f>+'G14'!AN23</f>
        <v>0</v>
      </c>
      <c r="AA208" s="213">
        <f>+'G14'!AO23</f>
        <v>0</v>
      </c>
      <c r="AB208" s="213">
        <f>+'G14'!AP23</f>
        <v>0</v>
      </c>
      <c r="AC208" s="214">
        <f t="shared" si="41"/>
        <v>0</v>
      </c>
      <c r="AD208" s="245"/>
    </row>
    <row r="209" spans="1:30" s="60" customFormat="1" x14ac:dyDescent="0.2">
      <c r="A209" s="212" t="str">
        <f t="shared" ref="A209:A211" si="46">+A208</f>
        <v>Team C</v>
      </c>
      <c r="B209" s="212">
        <f>'G14'!A24</f>
        <v>0</v>
      </c>
      <c r="C209" s="213">
        <f t="shared" si="44"/>
        <v>14</v>
      </c>
      <c r="D209" s="213">
        <f>+'G14'!V24</f>
        <v>0</v>
      </c>
      <c r="E209" s="213">
        <f>+'G14'!W24</f>
        <v>0</v>
      </c>
      <c r="F209" s="213">
        <f>+'G14'!X24/20</f>
        <v>0</v>
      </c>
      <c r="G209" s="213">
        <f>+'G14'!Y24/20</f>
        <v>0</v>
      </c>
      <c r="H209" s="213">
        <f>+'G14'!Z24/20</f>
        <v>0</v>
      </c>
      <c r="I209" s="213">
        <f>+'G14'!AA24/20</f>
        <v>0</v>
      </c>
      <c r="J209" s="213">
        <f>+'G14'!AB24/20</f>
        <v>0</v>
      </c>
      <c r="K209" s="213">
        <f>+'G14'!AC24/20</f>
        <v>0</v>
      </c>
      <c r="L209" s="213">
        <f>+'G14'!AD24/20</f>
        <v>0</v>
      </c>
      <c r="M209" s="213">
        <f>'G14'!CF24</f>
        <v>0</v>
      </c>
      <c r="N209" s="213">
        <f>'G14'!CG24</f>
        <v>0</v>
      </c>
      <c r="O209" s="213">
        <f>'G14'!CH24</f>
        <v>0</v>
      </c>
      <c r="P209" s="213">
        <f>'G14'!CI24</f>
        <v>0</v>
      </c>
      <c r="Q209" s="213">
        <f>'G14'!CJ24</f>
        <v>0</v>
      </c>
      <c r="R209" s="213">
        <f>'G14'!CK24</f>
        <v>0</v>
      </c>
      <c r="S209" s="213">
        <f>'G14'!CL24</f>
        <v>0</v>
      </c>
      <c r="T209" s="213">
        <f>+'G14'!AH24</f>
        <v>0</v>
      </c>
      <c r="U209" s="213">
        <f>+'G14'!AI24</f>
        <v>0</v>
      </c>
      <c r="V209" s="214">
        <f>+'G14'!AJ24</f>
        <v>0</v>
      </c>
      <c r="W209" s="213">
        <f>+'G14'!AK24</f>
        <v>0</v>
      </c>
      <c r="X209" s="213">
        <f>+'G14'!AL24</f>
        <v>0</v>
      </c>
      <c r="Y209" s="213">
        <f>+'G14'!AM24</f>
        <v>0</v>
      </c>
      <c r="Z209" s="213">
        <f>+'G14'!AN24</f>
        <v>0</v>
      </c>
      <c r="AA209" s="213">
        <f>+'G14'!AO24</f>
        <v>0</v>
      </c>
      <c r="AB209" s="213">
        <f>+'G14'!AP24</f>
        <v>0</v>
      </c>
      <c r="AC209" s="214">
        <f t="shared" si="41"/>
        <v>0</v>
      </c>
      <c r="AD209" s="245"/>
    </row>
    <row r="210" spans="1:30" s="60" customFormat="1" x14ac:dyDescent="0.2">
      <c r="A210" s="212" t="str">
        <f t="shared" si="46"/>
        <v>Team C</v>
      </c>
      <c r="B210" s="212">
        <f>'G14'!A25</f>
        <v>0</v>
      </c>
      <c r="C210" s="213">
        <f t="shared" si="44"/>
        <v>14</v>
      </c>
      <c r="D210" s="213">
        <f>+'G14'!V25</f>
        <v>0</v>
      </c>
      <c r="E210" s="213">
        <f>+'G14'!W25</f>
        <v>0</v>
      </c>
      <c r="F210" s="213">
        <f>+'G14'!X25/20</f>
        <v>0</v>
      </c>
      <c r="G210" s="213">
        <f>+'G14'!Y25/20</f>
        <v>0</v>
      </c>
      <c r="H210" s="213">
        <f>+'G14'!Z25/20</f>
        <v>0</v>
      </c>
      <c r="I210" s="213">
        <f>+'G14'!AA25/20</f>
        <v>0</v>
      </c>
      <c r="J210" s="213">
        <f>+'G14'!AB25/20</f>
        <v>0</v>
      </c>
      <c r="K210" s="213">
        <f>+'G14'!AC25/20</f>
        <v>0</v>
      </c>
      <c r="L210" s="213">
        <f>+'G14'!AD25/20</f>
        <v>0</v>
      </c>
      <c r="M210" s="213">
        <f>'G14'!CF25</f>
        <v>0</v>
      </c>
      <c r="N210" s="213">
        <f>'G14'!CG25</f>
        <v>0</v>
      </c>
      <c r="O210" s="213">
        <f>'G14'!CH25</f>
        <v>0</v>
      </c>
      <c r="P210" s="213">
        <f>'G14'!CI25</f>
        <v>0</v>
      </c>
      <c r="Q210" s="213">
        <f>'G14'!CJ25</f>
        <v>0</v>
      </c>
      <c r="R210" s="213">
        <f>'G14'!CK25</f>
        <v>0</v>
      </c>
      <c r="S210" s="213">
        <f>'G14'!CL25</f>
        <v>0</v>
      </c>
      <c r="T210" s="213">
        <f>+'G14'!AH25</f>
        <v>0</v>
      </c>
      <c r="U210" s="213">
        <f>+'G14'!AI25</f>
        <v>0</v>
      </c>
      <c r="V210" s="214">
        <f>+'G14'!AJ25</f>
        <v>0</v>
      </c>
      <c r="W210" s="213">
        <f>+'G14'!AK25</f>
        <v>0</v>
      </c>
      <c r="X210" s="213">
        <f>+'G14'!AL25</f>
        <v>0</v>
      </c>
      <c r="Y210" s="213">
        <f>+'G14'!AM25</f>
        <v>0</v>
      </c>
      <c r="Z210" s="213">
        <f>+'G14'!AN25</f>
        <v>0</v>
      </c>
      <c r="AA210" s="213">
        <f>+'G14'!AO25</f>
        <v>0</v>
      </c>
      <c r="AB210" s="213">
        <f>+'G14'!AP25</f>
        <v>0</v>
      </c>
      <c r="AC210" s="214">
        <f t="shared" si="41"/>
        <v>0</v>
      </c>
      <c r="AD210" s="245"/>
    </row>
    <row r="211" spans="1:30" s="60" customFormat="1" x14ac:dyDescent="0.2">
      <c r="A211" s="209" t="str">
        <f t="shared" si="46"/>
        <v>Team C</v>
      </c>
      <c r="B211" s="209">
        <f>'G14'!A26</f>
        <v>0</v>
      </c>
      <c r="C211" s="210">
        <f t="shared" si="44"/>
        <v>14</v>
      </c>
      <c r="D211" s="210">
        <f>+'G14'!V26</f>
        <v>0</v>
      </c>
      <c r="E211" s="210">
        <f>+'G14'!W26</f>
        <v>0</v>
      </c>
      <c r="F211" s="210">
        <f>+'G14'!X26/20</f>
        <v>0</v>
      </c>
      <c r="G211" s="210">
        <f>+'G14'!Y26/20</f>
        <v>0</v>
      </c>
      <c r="H211" s="210">
        <f>+'G14'!Z26/20</f>
        <v>0</v>
      </c>
      <c r="I211" s="210">
        <f>+'G14'!AA26/20</f>
        <v>0</v>
      </c>
      <c r="J211" s="210">
        <f>+'G14'!AB26/20</f>
        <v>0</v>
      </c>
      <c r="K211" s="210">
        <f>+'G14'!AC26/20</f>
        <v>0</v>
      </c>
      <c r="L211" s="210">
        <f>+'G14'!AD26/20</f>
        <v>0</v>
      </c>
      <c r="M211" s="210">
        <f>'G14'!CF26</f>
        <v>0</v>
      </c>
      <c r="N211" s="210">
        <f>'G14'!CG26</f>
        <v>0</v>
      </c>
      <c r="O211" s="210">
        <f>'G14'!CH26</f>
        <v>0</v>
      </c>
      <c r="P211" s="210">
        <f>'G14'!CI26</f>
        <v>0</v>
      </c>
      <c r="Q211" s="210">
        <f>'G14'!CJ26</f>
        <v>0</v>
      </c>
      <c r="R211" s="210">
        <f>'G14'!CK26</f>
        <v>0</v>
      </c>
      <c r="S211" s="210">
        <f>'G14'!CL26</f>
        <v>0</v>
      </c>
      <c r="T211" s="210">
        <f>+'G14'!AH26</f>
        <v>0</v>
      </c>
      <c r="U211" s="210">
        <f>+'G14'!AI26</f>
        <v>0</v>
      </c>
      <c r="V211" s="211">
        <f>+'G14'!AJ26</f>
        <v>0</v>
      </c>
      <c r="W211" s="210">
        <f>+'G14'!AK26</f>
        <v>0</v>
      </c>
      <c r="X211" s="210">
        <f>+'G14'!AL26</f>
        <v>0</v>
      </c>
      <c r="Y211" s="210">
        <f>+'G14'!AM26</f>
        <v>0</v>
      </c>
      <c r="Z211" s="210">
        <f>+'G14'!AN26</f>
        <v>0</v>
      </c>
      <c r="AA211" s="210">
        <f>+'G14'!AO26</f>
        <v>0</v>
      </c>
      <c r="AB211" s="210">
        <f>+'G14'!AP26</f>
        <v>0</v>
      </c>
      <c r="AC211" s="211">
        <f t="shared" si="41"/>
        <v>0</v>
      </c>
      <c r="AD211" s="245"/>
    </row>
    <row r="212" spans="1:30" x14ac:dyDescent="0.2">
      <c r="A212" s="212" t="str">
        <f>'G15'!A3</f>
        <v>Team A</v>
      </c>
      <c r="B212" s="212">
        <f>'G15'!A4</f>
        <v>0</v>
      </c>
      <c r="C212" s="213">
        <v>15</v>
      </c>
      <c r="D212" s="213">
        <f>+'G15'!V4</f>
        <v>0</v>
      </c>
      <c r="E212" s="213">
        <f>+'G15'!W4</f>
        <v>0</v>
      </c>
      <c r="F212" s="213">
        <f>+'G15'!X4/20</f>
        <v>0</v>
      </c>
      <c r="G212" s="213">
        <f>+'G15'!Y4/20</f>
        <v>0</v>
      </c>
      <c r="H212" s="213">
        <f>+'G15'!Z4/20</f>
        <v>0</v>
      </c>
      <c r="I212" s="213">
        <f>+'G15'!AA4/20</f>
        <v>0</v>
      </c>
      <c r="J212" s="213">
        <f>+'G15'!AB4/20</f>
        <v>0</v>
      </c>
      <c r="K212" s="213">
        <f>+'G15'!AC4/20</f>
        <v>0</v>
      </c>
      <c r="L212" s="213">
        <f>+'G15'!AD4/20</f>
        <v>0</v>
      </c>
      <c r="M212" s="213">
        <f>'G15'!CF4</f>
        <v>0</v>
      </c>
      <c r="N212" s="213">
        <f>'G15'!CG4</f>
        <v>0</v>
      </c>
      <c r="O212" s="213">
        <f>'G15'!CH4</f>
        <v>0</v>
      </c>
      <c r="P212" s="213">
        <f>'G15'!CI4</f>
        <v>0</v>
      </c>
      <c r="Q212" s="213">
        <f>'G15'!CJ4</f>
        <v>0</v>
      </c>
      <c r="R212" s="213">
        <f>'G15'!CK4</f>
        <v>0</v>
      </c>
      <c r="S212" s="213">
        <f>'G15'!CL4</f>
        <v>0</v>
      </c>
      <c r="T212" s="213">
        <f>+'G15'!AH4</f>
        <v>0</v>
      </c>
      <c r="U212" s="213">
        <f>+'G15'!AI4</f>
        <v>0</v>
      </c>
      <c r="V212" s="214">
        <f>+'G15'!AJ4</f>
        <v>0</v>
      </c>
      <c r="W212" s="213">
        <f>+'G15'!AK4</f>
        <v>0</v>
      </c>
      <c r="X212" s="213">
        <f>+'G15'!AL4</f>
        <v>0</v>
      </c>
      <c r="Y212" s="213">
        <f>+'G15'!AM4</f>
        <v>0</v>
      </c>
      <c r="Z212" s="213">
        <f>+'G15'!AN4</f>
        <v>0</v>
      </c>
      <c r="AA212" s="213">
        <f>+'G15'!AO4</f>
        <v>0</v>
      </c>
      <c r="AB212" s="213">
        <f>+'G15'!AP4</f>
        <v>0</v>
      </c>
      <c r="AC212" s="214">
        <f t="shared" si="41"/>
        <v>0</v>
      </c>
    </row>
    <row r="213" spans="1:30" x14ac:dyDescent="0.2">
      <c r="A213" s="212" t="str">
        <f>+A212</f>
        <v>Team A</v>
      </c>
      <c r="B213" s="212">
        <f>'G15'!A5</f>
        <v>0</v>
      </c>
      <c r="C213" s="213">
        <f>+C212</f>
        <v>15</v>
      </c>
      <c r="D213" s="213">
        <f>+'G15'!V5</f>
        <v>0</v>
      </c>
      <c r="E213" s="213">
        <f>+'G15'!W5</f>
        <v>0</v>
      </c>
      <c r="F213" s="213">
        <f>+'G15'!X5/20</f>
        <v>0</v>
      </c>
      <c r="G213" s="213">
        <f>+'G15'!Y5/20</f>
        <v>0</v>
      </c>
      <c r="H213" s="213">
        <f>+'G15'!Z5/20</f>
        <v>0</v>
      </c>
      <c r="I213" s="213">
        <f>+'G15'!AA5/20</f>
        <v>0</v>
      </c>
      <c r="J213" s="213">
        <f>+'G15'!AB5/20</f>
        <v>0</v>
      </c>
      <c r="K213" s="213">
        <f>+'G15'!AC5/20</f>
        <v>0</v>
      </c>
      <c r="L213" s="213">
        <f>+'G15'!AD5/20</f>
        <v>0</v>
      </c>
      <c r="M213" s="213">
        <f>'G15'!CF5</f>
        <v>0</v>
      </c>
      <c r="N213" s="213">
        <f>'G15'!CG5</f>
        <v>0</v>
      </c>
      <c r="O213" s="213">
        <f>'G15'!CH5</f>
        <v>0</v>
      </c>
      <c r="P213" s="213">
        <f>'G15'!CI5</f>
        <v>0</v>
      </c>
      <c r="Q213" s="213">
        <f>'G15'!CJ5</f>
        <v>0</v>
      </c>
      <c r="R213" s="213">
        <f>'G15'!CK5</f>
        <v>0</v>
      </c>
      <c r="S213" s="213">
        <f>'G15'!CL5</f>
        <v>0</v>
      </c>
      <c r="T213" s="213">
        <f>+'G15'!AH5</f>
        <v>0</v>
      </c>
      <c r="U213" s="213">
        <f>+'G15'!AI5</f>
        <v>0</v>
      </c>
      <c r="V213" s="214">
        <f>+'G15'!AJ5</f>
        <v>0</v>
      </c>
      <c r="W213" s="213">
        <f>+'G15'!AK5</f>
        <v>0</v>
      </c>
      <c r="X213" s="213">
        <f>+'G15'!AL5</f>
        <v>0</v>
      </c>
      <c r="Y213" s="213">
        <f>+'G15'!AM5</f>
        <v>0</v>
      </c>
      <c r="Z213" s="213">
        <f>+'G15'!AN5</f>
        <v>0</v>
      </c>
      <c r="AA213" s="213">
        <f>+'G15'!AO5</f>
        <v>0</v>
      </c>
      <c r="AB213" s="213">
        <f>+'G15'!AP5</f>
        <v>0</v>
      </c>
      <c r="AC213" s="214">
        <f t="shared" si="41"/>
        <v>0</v>
      </c>
    </row>
    <row r="214" spans="1:30" x14ac:dyDescent="0.2">
      <c r="A214" s="212" t="str">
        <f t="shared" ref="A214:A216" si="47">+A213</f>
        <v>Team A</v>
      </c>
      <c r="B214" s="212">
        <f>'G15'!A6</f>
        <v>0</v>
      </c>
      <c r="C214" s="213">
        <f t="shared" ref="C214:C226" si="48">+C213</f>
        <v>15</v>
      </c>
      <c r="D214" s="213">
        <f>+'G15'!V6</f>
        <v>0</v>
      </c>
      <c r="E214" s="213">
        <f>+'G15'!W6</f>
        <v>0</v>
      </c>
      <c r="F214" s="213">
        <f>+'G15'!X6/20</f>
        <v>0</v>
      </c>
      <c r="G214" s="213">
        <f>+'G15'!Y6/20</f>
        <v>0</v>
      </c>
      <c r="H214" s="213">
        <f>+'G15'!Z6/20</f>
        <v>0</v>
      </c>
      <c r="I214" s="213">
        <f>+'G15'!AA6/20</f>
        <v>0</v>
      </c>
      <c r="J214" s="213">
        <f>+'G15'!AB6/20</f>
        <v>0</v>
      </c>
      <c r="K214" s="213">
        <f>+'G15'!AC6/20</f>
        <v>0</v>
      </c>
      <c r="L214" s="213">
        <f>+'G15'!AD6/20</f>
        <v>0</v>
      </c>
      <c r="M214" s="213">
        <f>'G15'!CF6</f>
        <v>0</v>
      </c>
      <c r="N214" s="213">
        <f>'G15'!CG6</f>
        <v>0</v>
      </c>
      <c r="O214" s="213">
        <f>'G15'!CH6</f>
        <v>0</v>
      </c>
      <c r="P214" s="213">
        <f>'G15'!CI6</f>
        <v>0</v>
      </c>
      <c r="Q214" s="213">
        <f>'G15'!CJ6</f>
        <v>0</v>
      </c>
      <c r="R214" s="213">
        <f>'G15'!CK6</f>
        <v>0</v>
      </c>
      <c r="S214" s="213">
        <f>'G15'!CL6</f>
        <v>0</v>
      </c>
      <c r="T214" s="213">
        <f>+'G15'!AH6</f>
        <v>0</v>
      </c>
      <c r="U214" s="213">
        <f>+'G15'!AI6</f>
        <v>0</v>
      </c>
      <c r="V214" s="214">
        <f>+'G15'!AJ6</f>
        <v>0</v>
      </c>
      <c r="W214" s="213">
        <f>+'G15'!AK6</f>
        <v>0</v>
      </c>
      <c r="X214" s="213">
        <f>+'G15'!AL6</f>
        <v>0</v>
      </c>
      <c r="Y214" s="213">
        <f>+'G15'!AM6</f>
        <v>0</v>
      </c>
      <c r="Z214" s="213">
        <f>+'G15'!AN6</f>
        <v>0</v>
      </c>
      <c r="AA214" s="213">
        <f>+'G15'!AO6</f>
        <v>0</v>
      </c>
      <c r="AB214" s="213">
        <f>+'G15'!AP6</f>
        <v>0</v>
      </c>
      <c r="AC214" s="214">
        <f t="shared" si="41"/>
        <v>0</v>
      </c>
    </row>
    <row r="215" spans="1:30" x14ac:dyDescent="0.2">
      <c r="A215" s="212" t="str">
        <f t="shared" si="47"/>
        <v>Team A</v>
      </c>
      <c r="B215" s="212">
        <f>'G15'!A7</f>
        <v>0</v>
      </c>
      <c r="C215" s="213">
        <f t="shared" si="48"/>
        <v>15</v>
      </c>
      <c r="D215" s="213">
        <f>+'G15'!V7</f>
        <v>0</v>
      </c>
      <c r="E215" s="213">
        <f>+'G15'!W7</f>
        <v>0</v>
      </c>
      <c r="F215" s="213">
        <f>+'G15'!X7/20</f>
        <v>0</v>
      </c>
      <c r="G215" s="213">
        <f>+'G15'!Y7/20</f>
        <v>0</v>
      </c>
      <c r="H215" s="213">
        <f>+'G15'!Z7/20</f>
        <v>0</v>
      </c>
      <c r="I215" s="213">
        <f>+'G15'!AA7/20</f>
        <v>0</v>
      </c>
      <c r="J215" s="213">
        <f>+'G15'!AB7/20</f>
        <v>0</v>
      </c>
      <c r="K215" s="213">
        <f>+'G15'!AC7/20</f>
        <v>0</v>
      </c>
      <c r="L215" s="213">
        <f>+'G15'!AD7/20</f>
        <v>0</v>
      </c>
      <c r="M215" s="213">
        <f>'G15'!CF7</f>
        <v>0</v>
      </c>
      <c r="N215" s="213">
        <f>'G15'!CG7</f>
        <v>0</v>
      </c>
      <c r="O215" s="213">
        <f>'G15'!CH7</f>
        <v>0</v>
      </c>
      <c r="P215" s="213">
        <f>'G15'!CI7</f>
        <v>0</v>
      </c>
      <c r="Q215" s="213">
        <f>'G15'!CJ7</f>
        <v>0</v>
      </c>
      <c r="R215" s="213">
        <f>'G15'!CK7</f>
        <v>0</v>
      </c>
      <c r="S215" s="213">
        <f>'G15'!CL7</f>
        <v>0</v>
      </c>
      <c r="T215" s="213">
        <f>+'G15'!AH7</f>
        <v>0</v>
      </c>
      <c r="U215" s="213">
        <f>+'G15'!AI7</f>
        <v>0</v>
      </c>
      <c r="V215" s="214">
        <f>+'G15'!AJ7</f>
        <v>0</v>
      </c>
      <c r="W215" s="213">
        <f>+'G15'!AK7</f>
        <v>0</v>
      </c>
      <c r="X215" s="213">
        <f>+'G15'!AL7</f>
        <v>0</v>
      </c>
      <c r="Y215" s="213">
        <f>+'G15'!AM7</f>
        <v>0</v>
      </c>
      <c r="Z215" s="213">
        <f>+'G15'!AN7</f>
        <v>0</v>
      </c>
      <c r="AA215" s="213">
        <f>+'G15'!AO7</f>
        <v>0</v>
      </c>
      <c r="AB215" s="213">
        <f>+'G15'!AP7</f>
        <v>0</v>
      </c>
      <c r="AC215" s="214">
        <f t="shared" si="41"/>
        <v>0</v>
      </c>
    </row>
    <row r="216" spans="1:30" x14ac:dyDescent="0.2">
      <c r="A216" s="212" t="str">
        <f t="shared" si="47"/>
        <v>Team A</v>
      </c>
      <c r="B216" s="212">
        <f>'G15'!A8</f>
        <v>0</v>
      </c>
      <c r="C216" s="213">
        <f t="shared" si="48"/>
        <v>15</v>
      </c>
      <c r="D216" s="213">
        <f>+'G15'!V8</f>
        <v>0</v>
      </c>
      <c r="E216" s="213">
        <f>+'G15'!W8</f>
        <v>0</v>
      </c>
      <c r="F216" s="213">
        <f>+'G15'!X8/20</f>
        <v>0</v>
      </c>
      <c r="G216" s="213">
        <f>+'G15'!Y8/20</f>
        <v>0</v>
      </c>
      <c r="H216" s="213">
        <f>+'G15'!Z8/20</f>
        <v>0</v>
      </c>
      <c r="I216" s="213">
        <f>+'G15'!AA8/20</f>
        <v>0</v>
      </c>
      <c r="J216" s="213">
        <f>+'G15'!AB8/20</f>
        <v>0</v>
      </c>
      <c r="K216" s="213">
        <f>+'G15'!AC8/20</f>
        <v>0</v>
      </c>
      <c r="L216" s="213">
        <f>+'G15'!AD8/20</f>
        <v>0</v>
      </c>
      <c r="M216" s="213">
        <f>'G15'!CF8</f>
        <v>0</v>
      </c>
      <c r="N216" s="213">
        <f>'G15'!CG8</f>
        <v>0</v>
      </c>
      <c r="O216" s="213">
        <f>'G15'!CH8</f>
        <v>0</v>
      </c>
      <c r="P216" s="213">
        <f>'G15'!CI8</f>
        <v>0</v>
      </c>
      <c r="Q216" s="213">
        <f>'G15'!CJ8</f>
        <v>0</v>
      </c>
      <c r="R216" s="213">
        <f>'G15'!CK8</f>
        <v>0</v>
      </c>
      <c r="S216" s="213">
        <f>'G15'!CL8</f>
        <v>0</v>
      </c>
      <c r="T216" s="213">
        <f>+'G15'!AH8</f>
        <v>0</v>
      </c>
      <c r="U216" s="213">
        <f>+'G15'!AI8</f>
        <v>0</v>
      </c>
      <c r="V216" s="214">
        <f>+'G15'!AJ8</f>
        <v>0</v>
      </c>
      <c r="W216" s="213">
        <f>+'G15'!AK8</f>
        <v>0</v>
      </c>
      <c r="X216" s="213">
        <f>+'G15'!AL8</f>
        <v>0</v>
      </c>
      <c r="Y216" s="213">
        <f>+'G15'!AM8</f>
        <v>0</v>
      </c>
      <c r="Z216" s="213">
        <f>+'G15'!AN8</f>
        <v>0</v>
      </c>
      <c r="AA216" s="213">
        <f>+'G15'!AO8</f>
        <v>0</v>
      </c>
      <c r="AB216" s="213">
        <f>+'G15'!AP8</f>
        <v>0</v>
      </c>
      <c r="AC216" s="214">
        <f t="shared" si="41"/>
        <v>0</v>
      </c>
    </row>
    <row r="217" spans="1:30" x14ac:dyDescent="0.2">
      <c r="A217" s="212" t="str">
        <f>'G15'!A12</f>
        <v>Team B</v>
      </c>
      <c r="B217" s="212">
        <f>'G15'!A13</f>
        <v>0</v>
      </c>
      <c r="C217" s="213">
        <f t="shared" si="48"/>
        <v>15</v>
      </c>
      <c r="D217" s="213">
        <f>+'G15'!V13</f>
        <v>0</v>
      </c>
      <c r="E217" s="213">
        <f>+'G15'!W13</f>
        <v>0</v>
      </c>
      <c r="F217" s="213">
        <f>+'G15'!X13/20</f>
        <v>0</v>
      </c>
      <c r="G217" s="213">
        <f>+'G15'!Y13/20</f>
        <v>0</v>
      </c>
      <c r="H217" s="213">
        <f>+'G15'!Z13/20</f>
        <v>0</v>
      </c>
      <c r="I217" s="213">
        <f>+'G15'!AA13/20</f>
        <v>0</v>
      </c>
      <c r="J217" s="213">
        <f>+'G15'!AB13/20</f>
        <v>0</v>
      </c>
      <c r="K217" s="213">
        <f>+'G15'!AC13/20</f>
        <v>0</v>
      </c>
      <c r="L217" s="213">
        <f>+'G15'!AD13/20</f>
        <v>0</v>
      </c>
      <c r="M217" s="213">
        <f>'G15'!CF13</f>
        <v>0</v>
      </c>
      <c r="N217" s="213">
        <f>'G15'!CG13</f>
        <v>0</v>
      </c>
      <c r="O217" s="213">
        <f>'G15'!CH13</f>
        <v>0</v>
      </c>
      <c r="P217" s="213">
        <f>'G15'!CI13</f>
        <v>0</v>
      </c>
      <c r="Q217" s="213">
        <f>'G15'!CJ13</f>
        <v>0</v>
      </c>
      <c r="R217" s="213">
        <f>'G15'!CK13</f>
        <v>0</v>
      </c>
      <c r="S217" s="213">
        <f>'G15'!CL13</f>
        <v>0</v>
      </c>
      <c r="T217" s="213">
        <f>+'G15'!AH13</f>
        <v>0</v>
      </c>
      <c r="U217" s="213">
        <f>+'G15'!AI13</f>
        <v>0</v>
      </c>
      <c r="V217" s="214">
        <f>+'G15'!AJ13</f>
        <v>0</v>
      </c>
      <c r="W217" s="213">
        <f>+'G15'!AK13</f>
        <v>0</v>
      </c>
      <c r="X217" s="213">
        <f>+'G15'!AL13</f>
        <v>0</v>
      </c>
      <c r="Y217" s="213">
        <f>+'G15'!AM13</f>
        <v>0</v>
      </c>
      <c r="Z217" s="213">
        <f>+'G15'!AN13</f>
        <v>0</v>
      </c>
      <c r="AA217" s="213">
        <f>+'G15'!AO13</f>
        <v>0</v>
      </c>
      <c r="AB217" s="213">
        <f>+'G15'!AP13</f>
        <v>0</v>
      </c>
      <c r="AC217" s="214">
        <f t="shared" si="41"/>
        <v>0</v>
      </c>
    </row>
    <row r="218" spans="1:30" x14ac:dyDescent="0.2">
      <c r="A218" s="212" t="str">
        <f>+A217</f>
        <v>Team B</v>
      </c>
      <c r="B218" s="212">
        <f>'G15'!A14</f>
        <v>0</v>
      </c>
      <c r="C218" s="213">
        <f t="shared" si="48"/>
        <v>15</v>
      </c>
      <c r="D218" s="213">
        <f>+'G15'!V14</f>
        <v>0</v>
      </c>
      <c r="E218" s="213">
        <f>+'G15'!W14</f>
        <v>0</v>
      </c>
      <c r="F218" s="213">
        <f>+'G15'!X14/20</f>
        <v>0</v>
      </c>
      <c r="G218" s="213">
        <f>+'G15'!Y14/20</f>
        <v>0</v>
      </c>
      <c r="H218" s="213">
        <f>+'G15'!Z14/20</f>
        <v>0</v>
      </c>
      <c r="I218" s="213">
        <f>+'G15'!AA14/20</f>
        <v>0</v>
      </c>
      <c r="J218" s="213">
        <f>+'G15'!AB14/20</f>
        <v>0</v>
      </c>
      <c r="K218" s="213">
        <f>+'G15'!AC14/20</f>
        <v>0</v>
      </c>
      <c r="L218" s="213">
        <f>+'G15'!AD14/20</f>
        <v>0</v>
      </c>
      <c r="M218" s="213">
        <f>'G15'!CF14</f>
        <v>0</v>
      </c>
      <c r="N218" s="213">
        <f>'G15'!CG14</f>
        <v>0</v>
      </c>
      <c r="O218" s="213">
        <f>'G15'!CH14</f>
        <v>0</v>
      </c>
      <c r="P218" s="213">
        <f>'G15'!CI14</f>
        <v>0</v>
      </c>
      <c r="Q218" s="213">
        <f>'G15'!CJ14</f>
        <v>0</v>
      </c>
      <c r="R218" s="213">
        <f>'G15'!CK14</f>
        <v>0</v>
      </c>
      <c r="S218" s="213">
        <f>'G15'!CL14</f>
        <v>0</v>
      </c>
      <c r="T218" s="213">
        <f>+'G15'!AH14</f>
        <v>0</v>
      </c>
      <c r="U218" s="213">
        <f>+'G15'!AI14</f>
        <v>0</v>
      </c>
      <c r="V218" s="214">
        <f>+'G15'!AJ14</f>
        <v>0</v>
      </c>
      <c r="W218" s="213">
        <f>+'G15'!AK14</f>
        <v>0</v>
      </c>
      <c r="X218" s="213">
        <f>+'G15'!AL14</f>
        <v>0</v>
      </c>
      <c r="Y218" s="213">
        <f>+'G15'!AM14</f>
        <v>0</v>
      </c>
      <c r="Z218" s="213">
        <f>+'G15'!AN14</f>
        <v>0</v>
      </c>
      <c r="AA218" s="213">
        <f>+'G15'!AO14</f>
        <v>0</v>
      </c>
      <c r="AB218" s="213">
        <f>+'G15'!AP14</f>
        <v>0</v>
      </c>
      <c r="AC218" s="214">
        <f t="shared" si="41"/>
        <v>0</v>
      </c>
    </row>
    <row r="219" spans="1:30" x14ac:dyDescent="0.2">
      <c r="A219" s="212" t="str">
        <f t="shared" ref="A219:A221" si="49">+A218</f>
        <v>Team B</v>
      </c>
      <c r="B219" s="212">
        <f>'G15'!A15</f>
        <v>0</v>
      </c>
      <c r="C219" s="213">
        <f t="shared" si="48"/>
        <v>15</v>
      </c>
      <c r="D219" s="213">
        <f>+'G15'!V15</f>
        <v>0</v>
      </c>
      <c r="E219" s="213">
        <f>+'G15'!W15</f>
        <v>0</v>
      </c>
      <c r="F219" s="213">
        <f>+'G15'!X15/20</f>
        <v>0</v>
      </c>
      <c r="G219" s="213">
        <f>+'G15'!Y15/20</f>
        <v>0</v>
      </c>
      <c r="H219" s="213">
        <f>+'G15'!Z15/20</f>
        <v>0</v>
      </c>
      <c r="I219" s="213">
        <f>+'G15'!AA15/20</f>
        <v>0</v>
      </c>
      <c r="J219" s="213">
        <f>+'G15'!AB15/20</f>
        <v>0</v>
      </c>
      <c r="K219" s="213">
        <f>+'G15'!AC15/20</f>
        <v>0</v>
      </c>
      <c r="L219" s="213">
        <f>+'G15'!AD15/20</f>
        <v>0</v>
      </c>
      <c r="M219" s="213">
        <f>'G15'!CF15</f>
        <v>0</v>
      </c>
      <c r="N219" s="213">
        <f>'G15'!CG15</f>
        <v>0</v>
      </c>
      <c r="O219" s="213">
        <f>'G15'!CH15</f>
        <v>0</v>
      </c>
      <c r="P219" s="213">
        <f>'G15'!CI15</f>
        <v>0</v>
      </c>
      <c r="Q219" s="213">
        <f>'G15'!CJ15</f>
        <v>0</v>
      </c>
      <c r="R219" s="213">
        <f>'G15'!CK15</f>
        <v>0</v>
      </c>
      <c r="S219" s="213">
        <f>'G15'!CL15</f>
        <v>0</v>
      </c>
      <c r="T219" s="213">
        <f>+'G15'!AH15</f>
        <v>0</v>
      </c>
      <c r="U219" s="213">
        <f>+'G15'!AI15</f>
        <v>0</v>
      </c>
      <c r="V219" s="214">
        <f>+'G15'!AJ15</f>
        <v>0</v>
      </c>
      <c r="W219" s="213">
        <f>+'G15'!AK15</f>
        <v>0</v>
      </c>
      <c r="X219" s="213">
        <f>+'G15'!AL15</f>
        <v>0</v>
      </c>
      <c r="Y219" s="213">
        <f>+'G15'!AM15</f>
        <v>0</v>
      </c>
      <c r="Z219" s="213">
        <f>+'G15'!AN15</f>
        <v>0</v>
      </c>
      <c r="AA219" s="213">
        <f>+'G15'!AO15</f>
        <v>0</v>
      </c>
      <c r="AB219" s="213">
        <f>+'G15'!AP15</f>
        <v>0</v>
      </c>
      <c r="AC219" s="214">
        <f t="shared" si="41"/>
        <v>0</v>
      </c>
    </row>
    <row r="220" spans="1:30" x14ac:dyDescent="0.2">
      <c r="A220" s="212" t="str">
        <f t="shared" si="49"/>
        <v>Team B</v>
      </c>
      <c r="B220" s="212">
        <f>'G15'!A16</f>
        <v>0</v>
      </c>
      <c r="C220" s="213">
        <f t="shared" si="48"/>
        <v>15</v>
      </c>
      <c r="D220" s="213">
        <f>+'G15'!V16</f>
        <v>0</v>
      </c>
      <c r="E220" s="213">
        <f>+'G15'!W16</f>
        <v>0</v>
      </c>
      <c r="F220" s="213">
        <f>+'G15'!X16/20</f>
        <v>0</v>
      </c>
      <c r="G220" s="213">
        <f>+'G15'!Y16/20</f>
        <v>0</v>
      </c>
      <c r="H220" s="213">
        <f>+'G15'!Z16/20</f>
        <v>0</v>
      </c>
      <c r="I220" s="213">
        <f>+'G15'!AA16/20</f>
        <v>0</v>
      </c>
      <c r="J220" s="213">
        <f>+'G15'!AB16/20</f>
        <v>0</v>
      </c>
      <c r="K220" s="213">
        <f>+'G15'!AC16/20</f>
        <v>0</v>
      </c>
      <c r="L220" s="213">
        <f>+'G15'!AD16/20</f>
        <v>0</v>
      </c>
      <c r="M220" s="213">
        <f>'G15'!CF16</f>
        <v>0</v>
      </c>
      <c r="N220" s="213">
        <f>'G15'!CG16</f>
        <v>0</v>
      </c>
      <c r="O220" s="213">
        <f>'G15'!CH16</f>
        <v>0</v>
      </c>
      <c r="P220" s="213">
        <f>'G15'!CI16</f>
        <v>0</v>
      </c>
      <c r="Q220" s="213">
        <f>'G15'!CJ16</f>
        <v>0</v>
      </c>
      <c r="R220" s="213">
        <f>'G15'!CK16</f>
        <v>0</v>
      </c>
      <c r="S220" s="213">
        <f>'G15'!CL16</f>
        <v>0</v>
      </c>
      <c r="T220" s="213">
        <f>+'G15'!AH16</f>
        <v>0</v>
      </c>
      <c r="U220" s="213">
        <f>+'G15'!AI16</f>
        <v>0</v>
      </c>
      <c r="V220" s="214">
        <f>+'G15'!AJ16</f>
        <v>0</v>
      </c>
      <c r="W220" s="213">
        <f>+'G15'!AK16</f>
        <v>0</v>
      </c>
      <c r="X220" s="213">
        <f>+'G15'!AL16</f>
        <v>0</v>
      </c>
      <c r="Y220" s="213">
        <f>+'G15'!AM16</f>
        <v>0</v>
      </c>
      <c r="Z220" s="213">
        <f>+'G15'!AN16</f>
        <v>0</v>
      </c>
      <c r="AA220" s="213">
        <f>+'G15'!AO16</f>
        <v>0</v>
      </c>
      <c r="AB220" s="213">
        <f>+'G15'!AP16</f>
        <v>0</v>
      </c>
      <c r="AC220" s="214">
        <f t="shared" si="41"/>
        <v>0</v>
      </c>
    </row>
    <row r="221" spans="1:30" x14ac:dyDescent="0.2">
      <c r="A221" s="212" t="str">
        <f t="shared" si="49"/>
        <v>Team B</v>
      </c>
      <c r="B221" s="212">
        <f>'G15'!A17</f>
        <v>0</v>
      </c>
      <c r="C221" s="213">
        <f t="shared" si="48"/>
        <v>15</v>
      </c>
      <c r="D221" s="213">
        <f>+'G15'!V17</f>
        <v>0</v>
      </c>
      <c r="E221" s="213">
        <f>+'G15'!W17</f>
        <v>0</v>
      </c>
      <c r="F221" s="213">
        <f>+'G15'!X17/20</f>
        <v>0</v>
      </c>
      <c r="G221" s="213">
        <f>+'G15'!Y17/20</f>
        <v>0</v>
      </c>
      <c r="H221" s="213">
        <f>+'G15'!Z17/20</f>
        <v>0</v>
      </c>
      <c r="I221" s="213">
        <f>+'G15'!AA17/20</f>
        <v>0</v>
      </c>
      <c r="J221" s="213">
        <f>+'G15'!AB17/20</f>
        <v>0</v>
      </c>
      <c r="K221" s="213">
        <f>+'G15'!AC17/20</f>
        <v>0</v>
      </c>
      <c r="L221" s="213">
        <f>+'G15'!AD17/20</f>
        <v>0</v>
      </c>
      <c r="M221" s="213">
        <f>'G15'!CF17</f>
        <v>0</v>
      </c>
      <c r="N221" s="213">
        <f>'G15'!CG17</f>
        <v>0</v>
      </c>
      <c r="O221" s="213">
        <f>'G15'!CH17</f>
        <v>0</v>
      </c>
      <c r="P221" s="213">
        <f>'G15'!CI17</f>
        <v>0</v>
      </c>
      <c r="Q221" s="213">
        <f>'G15'!CJ17</f>
        <v>0</v>
      </c>
      <c r="R221" s="213">
        <f>'G15'!CK17</f>
        <v>0</v>
      </c>
      <c r="S221" s="213">
        <f>'G15'!CL17</f>
        <v>0</v>
      </c>
      <c r="T221" s="213">
        <f>+'G15'!AH17</f>
        <v>0</v>
      </c>
      <c r="U221" s="213">
        <f>+'G15'!AI17</f>
        <v>0</v>
      </c>
      <c r="V221" s="214">
        <f>+'G15'!AJ17</f>
        <v>0</v>
      </c>
      <c r="W221" s="213">
        <f>+'G15'!AK17</f>
        <v>0</v>
      </c>
      <c r="X221" s="213">
        <f>+'G15'!AL17</f>
        <v>0</v>
      </c>
      <c r="Y221" s="213">
        <f>+'G15'!AM17</f>
        <v>0</v>
      </c>
      <c r="Z221" s="213">
        <f>+'G15'!AN17</f>
        <v>0</v>
      </c>
      <c r="AA221" s="213">
        <f>+'G15'!AO17</f>
        <v>0</v>
      </c>
      <c r="AB221" s="213">
        <f>+'G15'!AP17</f>
        <v>0</v>
      </c>
      <c r="AC221" s="214">
        <f t="shared" si="41"/>
        <v>0</v>
      </c>
    </row>
    <row r="222" spans="1:30" s="60" customFormat="1" x14ac:dyDescent="0.2">
      <c r="A222" s="212" t="str">
        <f>'G15'!A21</f>
        <v>Team C</v>
      </c>
      <c r="B222" s="212">
        <f>'G15'!A22</f>
        <v>0</v>
      </c>
      <c r="C222" s="213">
        <f t="shared" si="48"/>
        <v>15</v>
      </c>
      <c r="D222" s="213">
        <f>+'G15'!V22</f>
        <v>0</v>
      </c>
      <c r="E222" s="213">
        <f>+'G15'!W22</f>
        <v>0</v>
      </c>
      <c r="F222" s="213">
        <f>+'G15'!X22/20</f>
        <v>0</v>
      </c>
      <c r="G222" s="213">
        <f>+'G15'!Y22/20</f>
        <v>0</v>
      </c>
      <c r="H222" s="213">
        <f>+'G15'!Z22/20</f>
        <v>0</v>
      </c>
      <c r="I222" s="213">
        <f>+'G15'!AA22/20</f>
        <v>0</v>
      </c>
      <c r="J222" s="213">
        <f>+'G15'!AB22/20</f>
        <v>0</v>
      </c>
      <c r="K222" s="213">
        <f>+'G15'!AC22/20</f>
        <v>0</v>
      </c>
      <c r="L222" s="213">
        <f>+'G15'!AD22/20</f>
        <v>0</v>
      </c>
      <c r="M222" s="213">
        <f>'G15'!CF22</f>
        <v>0</v>
      </c>
      <c r="N222" s="213">
        <f>'G15'!CG22</f>
        <v>0</v>
      </c>
      <c r="O222" s="213">
        <f>'G15'!CH22</f>
        <v>0</v>
      </c>
      <c r="P222" s="213">
        <f>'G15'!CI22</f>
        <v>0</v>
      </c>
      <c r="Q222" s="213">
        <f>'G15'!CJ22</f>
        <v>0</v>
      </c>
      <c r="R222" s="213">
        <f>'G15'!CK22</f>
        <v>0</v>
      </c>
      <c r="S222" s="213">
        <f>'G15'!CL22</f>
        <v>0</v>
      </c>
      <c r="T222" s="213">
        <f>+'G15'!AH22</f>
        <v>0</v>
      </c>
      <c r="U222" s="213">
        <f>+'G15'!AI22</f>
        <v>0</v>
      </c>
      <c r="V222" s="214">
        <f>+'G15'!AJ22</f>
        <v>0</v>
      </c>
      <c r="W222" s="213">
        <f>+'G15'!AK22</f>
        <v>0</v>
      </c>
      <c r="X222" s="213">
        <f>+'G15'!AL22</f>
        <v>0</v>
      </c>
      <c r="Y222" s="213">
        <f>+'G15'!AM22</f>
        <v>0</v>
      </c>
      <c r="Z222" s="213">
        <f>+'G15'!AN22</f>
        <v>0</v>
      </c>
      <c r="AA222" s="213">
        <f>+'G15'!AO22</f>
        <v>0</v>
      </c>
      <c r="AB222" s="213">
        <f>+'G15'!AP22</f>
        <v>0</v>
      </c>
      <c r="AC222" s="214">
        <f t="shared" si="41"/>
        <v>0</v>
      </c>
      <c r="AD222" s="245"/>
    </row>
    <row r="223" spans="1:30" s="60" customFormat="1" x14ac:dyDescent="0.2">
      <c r="A223" s="212" t="str">
        <f>+A222</f>
        <v>Team C</v>
      </c>
      <c r="B223" s="212">
        <f>'G15'!A23</f>
        <v>0</v>
      </c>
      <c r="C223" s="213">
        <f t="shared" si="48"/>
        <v>15</v>
      </c>
      <c r="D223" s="213">
        <f>+'G15'!V23</f>
        <v>0</v>
      </c>
      <c r="E223" s="213">
        <f>+'G15'!W23</f>
        <v>0</v>
      </c>
      <c r="F223" s="213">
        <f>+'G15'!X23/20</f>
        <v>0</v>
      </c>
      <c r="G223" s="213">
        <f>+'G15'!Y23/20</f>
        <v>0</v>
      </c>
      <c r="H223" s="213">
        <f>+'G15'!Z23/20</f>
        <v>0</v>
      </c>
      <c r="I223" s="213">
        <f>+'G15'!AA23/20</f>
        <v>0</v>
      </c>
      <c r="J223" s="213">
        <f>+'G15'!AB23/20</f>
        <v>0</v>
      </c>
      <c r="K223" s="213">
        <f>+'G15'!AC23/20</f>
        <v>0</v>
      </c>
      <c r="L223" s="213">
        <f>+'G15'!AD23/20</f>
        <v>0</v>
      </c>
      <c r="M223" s="213">
        <f>'G15'!CF23</f>
        <v>0</v>
      </c>
      <c r="N223" s="213">
        <f>'G15'!CG23</f>
        <v>0</v>
      </c>
      <c r="O223" s="213">
        <f>'G15'!CH23</f>
        <v>0</v>
      </c>
      <c r="P223" s="213">
        <f>'G15'!CI23</f>
        <v>0</v>
      </c>
      <c r="Q223" s="213">
        <f>'G15'!CJ23</f>
        <v>0</v>
      </c>
      <c r="R223" s="213">
        <f>'G15'!CK23</f>
        <v>0</v>
      </c>
      <c r="S223" s="213">
        <f>'G15'!CL23</f>
        <v>0</v>
      </c>
      <c r="T223" s="213">
        <f>+'G15'!AH23</f>
        <v>0</v>
      </c>
      <c r="U223" s="213">
        <f>+'G15'!AI23</f>
        <v>0</v>
      </c>
      <c r="V223" s="214">
        <f>+'G15'!AJ23</f>
        <v>0</v>
      </c>
      <c r="W223" s="213">
        <f>+'G15'!AK23</f>
        <v>0</v>
      </c>
      <c r="X223" s="213">
        <f>+'G15'!AL23</f>
        <v>0</v>
      </c>
      <c r="Y223" s="213">
        <f>+'G15'!AM23</f>
        <v>0</v>
      </c>
      <c r="Z223" s="213">
        <f>+'G15'!AN23</f>
        <v>0</v>
      </c>
      <c r="AA223" s="213">
        <f>+'G15'!AO23</f>
        <v>0</v>
      </c>
      <c r="AB223" s="213">
        <f>+'G15'!AP23</f>
        <v>0</v>
      </c>
      <c r="AC223" s="214">
        <f t="shared" si="41"/>
        <v>0</v>
      </c>
      <c r="AD223" s="245"/>
    </row>
    <row r="224" spans="1:30" s="60" customFormat="1" x14ac:dyDescent="0.2">
      <c r="A224" s="212" t="str">
        <f t="shared" ref="A224:A226" si="50">+A223</f>
        <v>Team C</v>
      </c>
      <c r="B224" s="212">
        <f>'G15'!A24</f>
        <v>0</v>
      </c>
      <c r="C224" s="213">
        <f t="shared" si="48"/>
        <v>15</v>
      </c>
      <c r="D224" s="213">
        <f>+'G15'!V24</f>
        <v>0</v>
      </c>
      <c r="E224" s="213">
        <f>+'G15'!W24</f>
        <v>0</v>
      </c>
      <c r="F224" s="213">
        <f>+'G15'!X24/20</f>
        <v>0</v>
      </c>
      <c r="G224" s="213">
        <f>+'G15'!Y24/20</f>
        <v>0</v>
      </c>
      <c r="H224" s="213">
        <f>+'G15'!Z24/20</f>
        <v>0</v>
      </c>
      <c r="I224" s="213">
        <f>+'G15'!AA24/20</f>
        <v>0</v>
      </c>
      <c r="J224" s="213">
        <f>+'G15'!AB24/20</f>
        <v>0</v>
      </c>
      <c r="K224" s="213">
        <f>+'G15'!AC24/20</f>
        <v>0</v>
      </c>
      <c r="L224" s="213">
        <f>+'G15'!AD24/20</f>
        <v>0</v>
      </c>
      <c r="M224" s="213">
        <f>'G15'!CF24</f>
        <v>0</v>
      </c>
      <c r="N224" s="213">
        <f>'G15'!CG24</f>
        <v>0</v>
      </c>
      <c r="O224" s="213">
        <f>'G15'!CH24</f>
        <v>0</v>
      </c>
      <c r="P224" s="213">
        <f>'G15'!CI24</f>
        <v>0</v>
      </c>
      <c r="Q224" s="213">
        <f>'G15'!CJ24</f>
        <v>0</v>
      </c>
      <c r="R224" s="213">
        <f>'G15'!CK24</f>
        <v>0</v>
      </c>
      <c r="S224" s="213">
        <f>'G15'!CL24</f>
        <v>0</v>
      </c>
      <c r="T224" s="213">
        <f>+'G15'!AH24</f>
        <v>0</v>
      </c>
      <c r="U224" s="213">
        <f>+'G15'!AI24</f>
        <v>0</v>
      </c>
      <c r="V224" s="214">
        <f>+'G15'!AJ24</f>
        <v>0</v>
      </c>
      <c r="W224" s="213">
        <f>+'G15'!AK24</f>
        <v>0</v>
      </c>
      <c r="X224" s="213">
        <f>+'G15'!AL24</f>
        <v>0</v>
      </c>
      <c r="Y224" s="213">
        <f>+'G15'!AM24</f>
        <v>0</v>
      </c>
      <c r="Z224" s="213">
        <f>+'G15'!AN24</f>
        <v>0</v>
      </c>
      <c r="AA224" s="213">
        <f>+'G15'!AO24</f>
        <v>0</v>
      </c>
      <c r="AB224" s="213">
        <f>+'G15'!AP24</f>
        <v>0</v>
      </c>
      <c r="AC224" s="214">
        <f t="shared" si="41"/>
        <v>0</v>
      </c>
      <c r="AD224" s="245"/>
    </row>
    <row r="225" spans="1:30" s="60" customFormat="1" x14ac:dyDescent="0.2">
      <c r="A225" s="212" t="str">
        <f t="shared" si="50"/>
        <v>Team C</v>
      </c>
      <c r="B225" s="212">
        <f>'G15'!A25</f>
        <v>0</v>
      </c>
      <c r="C225" s="213">
        <f t="shared" si="48"/>
        <v>15</v>
      </c>
      <c r="D225" s="213">
        <f>+'G15'!V25</f>
        <v>0</v>
      </c>
      <c r="E225" s="213">
        <f>+'G15'!W25</f>
        <v>0</v>
      </c>
      <c r="F225" s="213">
        <f>+'G15'!X25/20</f>
        <v>0</v>
      </c>
      <c r="G225" s="213">
        <f>+'G15'!Y25/20</f>
        <v>0</v>
      </c>
      <c r="H225" s="213">
        <f>+'G15'!Z25/20</f>
        <v>0</v>
      </c>
      <c r="I225" s="213">
        <f>+'G15'!AA25/20</f>
        <v>0</v>
      </c>
      <c r="J225" s="213">
        <f>+'G15'!AB25/20</f>
        <v>0</v>
      </c>
      <c r="K225" s="213">
        <f>+'G15'!AC25/20</f>
        <v>0</v>
      </c>
      <c r="L225" s="213">
        <f>+'G15'!AD25/20</f>
        <v>0</v>
      </c>
      <c r="M225" s="213">
        <f>'G15'!CF25</f>
        <v>0</v>
      </c>
      <c r="N225" s="213">
        <f>'G15'!CG25</f>
        <v>0</v>
      </c>
      <c r="O225" s="213">
        <f>'G15'!CH25</f>
        <v>0</v>
      </c>
      <c r="P225" s="213">
        <f>'G15'!CI25</f>
        <v>0</v>
      </c>
      <c r="Q225" s="213">
        <f>'G15'!CJ25</f>
        <v>0</v>
      </c>
      <c r="R225" s="213">
        <f>'G15'!CK25</f>
        <v>0</v>
      </c>
      <c r="S225" s="213">
        <f>'G15'!CL25</f>
        <v>0</v>
      </c>
      <c r="T225" s="213">
        <f>+'G15'!AH25</f>
        <v>0</v>
      </c>
      <c r="U225" s="213">
        <f>+'G15'!AI25</f>
        <v>0</v>
      </c>
      <c r="V225" s="214">
        <f>+'G15'!AJ25</f>
        <v>0</v>
      </c>
      <c r="W225" s="213">
        <f>+'G15'!AK25</f>
        <v>0</v>
      </c>
      <c r="X225" s="213">
        <f>+'G15'!AL25</f>
        <v>0</v>
      </c>
      <c r="Y225" s="213">
        <f>+'G15'!AM25</f>
        <v>0</v>
      </c>
      <c r="Z225" s="213">
        <f>+'G15'!AN25</f>
        <v>0</v>
      </c>
      <c r="AA225" s="213">
        <f>+'G15'!AO25</f>
        <v>0</v>
      </c>
      <c r="AB225" s="213">
        <f>+'G15'!AP25</f>
        <v>0</v>
      </c>
      <c r="AC225" s="214">
        <f t="shared" si="41"/>
        <v>0</v>
      </c>
      <c r="AD225" s="245"/>
    </row>
    <row r="226" spans="1:30" s="60" customFormat="1" x14ac:dyDescent="0.2">
      <c r="A226" s="209" t="str">
        <f t="shared" si="50"/>
        <v>Team C</v>
      </c>
      <c r="B226" s="209">
        <f>'G15'!A26</f>
        <v>0</v>
      </c>
      <c r="C226" s="210">
        <f t="shared" si="48"/>
        <v>15</v>
      </c>
      <c r="D226" s="210">
        <f>+'G15'!V26</f>
        <v>0</v>
      </c>
      <c r="E226" s="210">
        <f>+'G15'!W26</f>
        <v>0</v>
      </c>
      <c r="F226" s="210">
        <f>+'G15'!X26/20</f>
        <v>0</v>
      </c>
      <c r="G226" s="210">
        <f>+'G15'!Y26/20</f>
        <v>0</v>
      </c>
      <c r="H226" s="210">
        <f>+'G15'!Z26/20</f>
        <v>0</v>
      </c>
      <c r="I226" s="210">
        <f>+'G15'!AA26/20</f>
        <v>0</v>
      </c>
      <c r="J226" s="210">
        <f>+'G15'!AB26/20</f>
        <v>0</v>
      </c>
      <c r="K226" s="210">
        <f>+'G15'!AC26/20</f>
        <v>0</v>
      </c>
      <c r="L226" s="210">
        <f>+'G15'!AD26/20</f>
        <v>0</v>
      </c>
      <c r="M226" s="210">
        <f>'G15'!CF26</f>
        <v>0</v>
      </c>
      <c r="N226" s="210">
        <f>'G15'!CG26</f>
        <v>0</v>
      </c>
      <c r="O226" s="210">
        <f>'G15'!CH26</f>
        <v>0</v>
      </c>
      <c r="P226" s="210">
        <f>'G15'!CI26</f>
        <v>0</v>
      </c>
      <c r="Q226" s="210">
        <f>'G15'!CJ26</f>
        <v>0</v>
      </c>
      <c r="R226" s="210">
        <f>'G15'!CK26</f>
        <v>0</v>
      </c>
      <c r="S226" s="210">
        <f>'G15'!CL26</f>
        <v>0</v>
      </c>
      <c r="T226" s="210">
        <f>+'G15'!AH26</f>
        <v>0</v>
      </c>
      <c r="U226" s="210">
        <f>+'G15'!AI26</f>
        <v>0</v>
      </c>
      <c r="V226" s="211">
        <f>+'G15'!AJ26</f>
        <v>0</v>
      </c>
      <c r="W226" s="210">
        <f>+'G15'!AK26</f>
        <v>0</v>
      </c>
      <c r="X226" s="210">
        <f>+'G15'!AL26</f>
        <v>0</v>
      </c>
      <c r="Y226" s="210">
        <f>+'G15'!AM26</f>
        <v>0</v>
      </c>
      <c r="Z226" s="210">
        <f>+'G15'!AN26</f>
        <v>0</v>
      </c>
      <c r="AA226" s="210">
        <f>+'G15'!AO26</f>
        <v>0</v>
      </c>
      <c r="AB226" s="210">
        <f>+'G15'!AP26</f>
        <v>0</v>
      </c>
      <c r="AC226" s="211">
        <f t="shared" si="41"/>
        <v>0</v>
      </c>
      <c r="AD226" s="245"/>
    </row>
    <row r="227" spans="1:30" x14ac:dyDescent="0.2">
      <c r="A227" s="212" t="str">
        <f>'G16'!A3</f>
        <v>Team A</v>
      </c>
      <c r="B227" s="212">
        <f>'G16'!A4</f>
        <v>0</v>
      </c>
      <c r="C227" s="213">
        <v>16</v>
      </c>
      <c r="D227" s="213">
        <f>+'G16'!V4</f>
        <v>0</v>
      </c>
      <c r="E227" s="213">
        <f>+'G16'!W4</f>
        <v>0</v>
      </c>
      <c r="F227" s="213">
        <f>+'G16'!X4/20</f>
        <v>0</v>
      </c>
      <c r="G227" s="213">
        <f>+'G16'!Y4/20</f>
        <v>0</v>
      </c>
      <c r="H227" s="213">
        <f>+'G16'!Z4/20</f>
        <v>0</v>
      </c>
      <c r="I227" s="213">
        <f>+'G16'!AA4/20</f>
        <v>0</v>
      </c>
      <c r="J227" s="213">
        <f>+'G16'!AB4/20</f>
        <v>0</v>
      </c>
      <c r="K227" s="213">
        <f>+'G16'!AC4/20</f>
        <v>0</v>
      </c>
      <c r="L227" s="213">
        <f>+'G16'!AD4/20</f>
        <v>0</v>
      </c>
      <c r="M227" s="213">
        <f>'G16'!CF4</f>
        <v>0</v>
      </c>
      <c r="N227" s="213">
        <f>'G16'!CG4</f>
        <v>0</v>
      </c>
      <c r="O227" s="213">
        <f>'G16'!CH4</f>
        <v>0</v>
      </c>
      <c r="P227" s="213">
        <f>'G16'!CI4</f>
        <v>0</v>
      </c>
      <c r="Q227" s="213">
        <f>'G16'!CJ4</f>
        <v>0</v>
      </c>
      <c r="R227" s="213">
        <f>'G16'!CK4</f>
        <v>0</v>
      </c>
      <c r="S227" s="213">
        <f>'G16'!CL4</f>
        <v>0</v>
      </c>
      <c r="T227" s="213">
        <f>+'G16'!AH4</f>
        <v>0</v>
      </c>
      <c r="U227" s="213">
        <f>+'G16'!AI4</f>
        <v>0</v>
      </c>
      <c r="V227" s="214">
        <f>+'G16'!AJ4</f>
        <v>0</v>
      </c>
      <c r="W227" s="213">
        <f>+'G16'!AK4</f>
        <v>0</v>
      </c>
      <c r="X227" s="213">
        <f>+'G16'!AL4</f>
        <v>0</v>
      </c>
      <c r="Y227" s="213">
        <f>+'G16'!AM4</f>
        <v>0</v>
      </c>
      <c r="Z227" s="213">
        <f>+'G16'!AN4</f>
        <v>0</v>
      </c>
      <c r="AA227" s="213">
        <f>+'G16'!AO4</f>
        <v>0</v>
      </c>
      <c r="AB227" s="213">
        <f>+'G16'!AP4</f>
        <v>0</v>
      </c>
      <c r="AC227" s="214">
        <f t="shared" si="41"/>
        <v>0</v>
      </c>
    </row>
    <row r="228" spans="1:30" x14ac:dyDescent="0.2">
      <c r="A228" s="212" t="str">
        <f>+A227</f>
        <v>Team A</v>
      </c>
      <c r="B228" s="212">
        <f>'G16'!A5</f>
        <v>0</v>
      </c>
      <c r="C228" s="213">
        <f>+C227</f>
        <v>16</v>
      </c>
      <c r="D228" s="213">
        <f>+'G16'!V5</f>
        <v>0</v>
      </c>
      <c r="E228" s="213">
        <f>+'G16'!W5</f>
        <v>0</v>
      </c>
      <c r="F228" s="213">
        <f>+'G16'!X5/20</f>
        <v>0</v>
      </c>
      <c r="G228" s="213">
        <f>+'G16'!Y5/20</f>
        <v>0</v>
      </c>
      <c r="H228" s="213">
        <f>+'G16'!Z5/20</f>
        <v>0</v>
      </c>
      <c r="I228" s="213">
        <f>+'G16'!AA5/20</f>
        <v>0</v>
      </c>
      <c r="J228" s="213">
        <f>+'G16'!AB5/20</f>
        <v>0</v>
      </c>
      <c r="K228" s="213">
        <f>+'G16'!AC5/20</f>
        <v>0</v>
      </c>
      <c r="L228" s="213">
        <f>+'G16'!AD5/20</f>
        <v>0</v>
      </c>
      <c r="M228" s="213">
        <f>'G16'!CF5</f>
        <v>0</v>
      </c>
      <c r="N228" s="213">
        <f>'G16'!CG5</f>
        <v>0</v>
      </c>
      <c r="O228" s="213">
        <f>'G16'!CH5</f>
        <v>0</v>
      </c>
      <c r="P228" s="213">
        <f>'G16'!CI5</f>
        <v>0</v>
      </c>
      <c r="Q228" s="213">
        <f>'G16'!CJ5</f>
        <v>0</v>
      </c>
      <c r="R228" s="213">
        <f>'G16'!CK5</f>
        <v>0</v>
      </c>
      <c r="S228" s="213">
        <f>'G16'!CL5</f>
        <v>0</v>
      </c>
      <c r="T228" s="213">
        <f>+'G16'!AH5</f>
        <v>0</v>
      </c>
      <c r="U228" s="213">
        <f>+'G16'!AI5</f>
        <v>0</v>
      </c>
      <c r="V228" s="214">
        <f>+'G16'!AJ5</f>
        <v>0</v>
      </c>
      <c r="W228" s="213">
        <f>+'G16'!AK5</f>
        <v>0</v>
      </c>
      <c r="X228" s="213">
        <f>+'G16'!AL5</f>
        <v>0</v>
      </c>
      <c r="Y228" s="213">
        <f>+'G16'!AM5</f>
        <v>0</v>
      </c>
      <c r="Z228" s="213">
        <f>+'G16'!AN5</f>
        <v>0</v>
      </c>
      <c r="AA228" s="213">
        <f>+'G16'!AO5</f>
        <v>0</v>
      </c>
      <c r="AB228" s="213">
        <f>+'G16'!AP5</f>
        <v>0</v>
      </c>
      <c r="AC228" s="214">
        <f t="shared" si="41"/>
        <v>0</v>
      </c>
    </row>
    <row r="229" spans="1:30" x14ac:dyDescent="0.2">
      <c r="A229" s="212" t="str">
        <f t="shared" ref="A229:A231" si="51">+A228</f>
        <v>Team A</v>
      </c>
      <c r="B229" s="212">
        <f>'G16'!A6</f>
        <v>0</v>
      </c>
      <c r="C229" s="213">
        <f t="shared" ref="C229:C241" si="52">+C228</f>
        <v>16</v>
      </c>
      <c r="D229" s="213">
        <f>+'G16'!V6</f>
        <v>0</v>
      </c>
      <c r="E229" s="213">
        <f>+'G16'!W6</f>
        <v>0</v>
      </c>
      <c r="F229" s="213">
        <f>+'G16'!X6/20</f>
        <v>0</v>
      </c>
      <c r="G229" s="213">
        <f>+'G16'!Y6/20</f>
        <v>0</v>
      </c>
      <c r="H229" s="213">
        <f>+'G16'!Z6/20</f>
        <v>0</v>
      </c>
      <c r="I229" s="213">
        <f>+'G16'!AA6/20</f>
        <v>0</v>
      </c>
      <c r="J229" s="213">
        <f>+'G16'!AB6/20</f>
        <v>0</v>
      </c>
      <c r="K229" s="213">
        <f>+'G16'!AC6/20</f>
        <v>0</v>
      </c>
      <c r="L229" s="213">
        <f>+'G16'!AD6/20</f>
        <v>0</v>
      </c>
      <c r="M229" s="213">
        <f>'G16'!CF6</f>
        <v>0</v>
      </c>
      <c r="N229" s="213">
        <f>'G16'!CG6</f>
        <v>0</v>
      </c>
      <c r="O229" s="213">
        <f>'G16'!CH6</f>
        <v>0</v>
      </c>
      <c r="P229" s="213">
        <f>'G16'!CI6</f>
        <v>0</v>
      </c>
      <c r="Q229" s="213">
        <f>'G16'!CJ6</f>
        <v>0</v>
      </c>
      <c r="R229" s="213">
        <f>'G16'!CK6</f>
        <v>0</v>
      </c>
      <c r="S229" s="213">
        <f>'G16'!CL6</f>
        <v>0</v>
      </c>
      <c r="T229" s="213">
        <f>+'G16'!AH6</f>
        <v>0</v>
      </c>
      <c r="U229" s="213">
        <f>+'G16'!AI6</f>
        <v>0</v>
      </c>
      <c r="V229" s="214">
        <f>+'G16'!AJ6</f>
        <v>0</v>
      </c>
      <c r="W229" s="213">
        <f>+'G16'!AK6</f>
        <v>0</v>
      </c>
      <c r="X229" s="213">
        <f>+'G16'!AL6</f>
        <v>0</v>
      </c>
      <c r="Y229" s="213">
        <f>+'G16'!AM6</f>
        <v>0</v>
      </c>
      <c r="Z229" s="213">
        <f>+'G16'!AN6</f>
        <v>0</v>
      </c>
      <c r="AA229" s="213">
        <f>+'G16'!AO6</f>
        <v>0</v>
      </c>
      <c r="AB229" s="213">
        <f>+'G16'!AP6</f>
        <v>0</v>
      </c>
      <c r="AC229" s="214">
        <f t="shared" si="41"/>
        <v>0</v>
      </c>
    </row>
    <row r="230" spans="1:30" x14ac:dyDescent="0.2">
      <c r="A230" s="212" t="str">
        <f t="shared" si="51"/>
        <v>Team A</v>
      </c>
      <c r="B230" s="212">
        <f>'G16'!A7</f>
        <v>0</v>
      </c>
      <c r="C230" s="213">
        <f t="shared" si="52"/>
        <v>16</v>
      </c>
      <c r="D230" s="213">
        <f>+'G16'!V7</f>
        <v>0</v>
      </c>
      <c r="E230" s="213">
        <f>+'G16'!W7</f>
        <v>0</v>
      </c>
      <c r="F230" s="213">
        <f>+'G16'!X7/20</f>
        <v>0</v>
      </c>
      <c r="G230" s="213">
        <f>+'G16'!Y7/20</f>
        <v>0</v>
      </c>
      <c r="H230" s="213">
        <f>+'G16'!Z7/20</f>
        <v>0</v>
      </c>
      <c r="I230" s="213">
        <f>+'G16'!AA7/20</f>
        <v>0</v>
      </c>
      <c r="J230" s="213">
        <f>+'G16'!AB7/20</f>
        <v>0</v>
      </c>
      <c r="K230" s="213">
        <f>+'G16'!AC7/20</f>
        <v>0</v>
      </c>
      <c r="L230" s="213">
        <f>+'G16'!AD7/20</f>
        <v>0</v>
      </c>
      <c r="M230" s="213">
        <f>'G16'!CF7</f>
        <v>0</v>
      </c>
      <c r="N230" s="213">
        <f>'G16'!CG7</f>
        <v>0</v>
      </c>
      <c r="O230" s="213">
        <f>'G16'!CH7</f>
        <v>0</v>
      </c>
      <c r="P230" s="213">
        <f>'G16'!CI7</f>
        <v>0</v>
      </c>
      <c r="Q230" s="213">
        <f>'G16'!CJ7</f>
        <v>0</v>
      </c>
      <c r="R230" s="213">
        <f>'G16'!CK7</f>
        <v>0</v>
      </c>
      <c r="S230" s="213">
        <f>'G16'!CL7</f>
        <v>0</v>
      </c>
      <c r="T230" s="213">
        <f>+'G16'!AH7</f>
        <v>0</v>
      </c>
      <c r="U230" s="213">
        <f>+'G16'!AI7</f>
        <v>0</v>
      </c>
      <c r="V230" s="214">
        <f>+'G16'!AJ7</f>
        <v>0</v>
      </c>
      <c r="W230" s="213">
        <f>+'G16'!AK7</f>
        <v>0</v>
      </c>
      <c r="X230" s="213">
        <f>+'G16'!AL7</f>
        <v>0</v>
      </c>
      <c r="Y230" s="213">
        <f>+'G16'!AM7</f>
        <v>0</v>
      </c>
      <c r="Z230" s="213">
        <f>+'G16'!AN7</f>
        <v>0</v>
      </c>
      <c r="AA230" s="213">
        <f>+'G16'!AO7</f>
        <v>0</v>
      </c>
      <c r="AB230" s="213">
        <f>+'G16'!AP7</f>
        <v>0</v>
      </c>
      <c r="AC230" s="214">
        <f t="shared" si="41"/>
        <v>0</v>
      </c>
    </row>
    <row r="231" spans="1:30" x14ac:dyDescent="0.2">
      <c r="A231" s="212" t="str">
        <f t="shared" si="51"/>
        <v>Team A</v>
      </c>
      <c r="B231" s="212">
        <f>'G16'!A8</f>
        <v>0</v>
      </c>
      <c r="C231" s="213">
        <f t="shared" si="52"/>
        <v>16</v>
      </c>
      <c r="D231" s="213">
        <f>+'G16'!V8</f>
        <v>0</v>
      </c>
      <c r="E231" s="213">
        <f>+'G16'!W8</f>
        <v>0</v>
      </c>
      <c r="F231" s="213">
        <f>+'G16'!X8/20</f>
        <v>0</v>
      </c>
      <c r="G231" s="213">
        <f>+'G16'!Y8/20</f>
        <v>0</v>
      </c>
      <c r="H231" s="213">
        <f>+'G16'!Z8/20</f>
        <v>0</v>
      </c>
      <c r="I231" s="213">
        <f>+'G16'!AA8/20</f>
        <v>0</v>
      </c>
      <c r="J231" s="213">
        <f>+'G16'!AB8/20</f>
        <v>0</v>
      </c>
      <c r="K231" s="213">
        <f>+'G16'!AC8/20</f>
        <v>0</v>
      </c>
      <c r="L231" s="213">
        <f>+'G16'!AD8/20</f>
        <v>0</v>
      </c>
      <c r="M231" s="213">
        <f>'G16'!CF8</f>
        <v>0</v>
      </c>
      <c r="N231" s="213">
        <f>'G16'!CG8</f>
        <v>0</v>
      </c>
      <c r="O231" s="213">
        <f>'G16'!CH8</f>
        <v>0</v>
      </c>
      <c r="P231" s="213">
        <f>'G16'!CI8</f>
        <v>0</v>
      </c>
      <c r="Q231" s="213">
        <f>'G16'!CJ8</f>
        <v>0</v>
      </c>
      <c r="R231" s="213">
        <f>'G16'!CK8</f>
        <v>0</v>
      </c>
      <c r="S231" s="213">
        <f>'G16'!CL8</f>
        <v>0</v>
      </c>
      <c r="T231" s="213">
        <f>+'G16'!AH8</f>
        <v>0</v>
      </c>
      <c r="U231" s="213">
        <f>+'G16'!AI8</f>
        <v>0</v>
      </c>
      <c r="V231" s="214">
        <f>+'G16'!AJ8</f>
        <v>0</v>
      </c>
      <c r="W231" s="213">
        <f>+'G16'!AK8</f>
        <v>0</v>
      </c>
      <c r="X231" s="213">
        <f>+'G16'!AL8</f>
        <v>0</v>
      </c>
      <c r="Y231" s="213">
        <f>+'G16'!AM8</f>
        <v>0</v>
      </c>
      <c r="Z231" s="213">
        <f>+'G16'!AN8</f>
        <v>0</v>
      </c>
      <c r="AA231" s="213">
        <f>+'G16'!AO8</f>
        <v>0</v>
      </c>
      <c r="AB231" s="213">
        <f>+'G16'!AP8</f>
        <v>0</v>
      </c>
      <c r="AC231" s="214">
        <f t="shared" si="41"/>
        <v>0</v>
      </c>
    </row>
    <row r="232" spans="1:30" x14ac:dyDescent="0.2">
      <c r="A232" s="212" t="str">
        <f>'G16'!A12</f>
        <v>Team B</v>
      </c>
      <c r="B232" s="212">
        <f>'G16'!A13</f>
        <v>0</v>
      </c>
      <c r="C232" s="213">
        <f t="shared" si="52"/>
        <v>16</v>
      </c>
      <c r="D232" s="213">
        <f>+'G16'!V13</f>
        <v>0</v>
      </c>
      <c r="E232" s="213">
        <f>+'G16'!W13</f>
        <v>0</v>
      </c>
      <c r="F232" s="213">
        <f>+'G16'!X13/20</f>
        <v>0</v>
      </c>
      <c r="G232" s="213">
        <f>+'G16'!Y13/20</f>
        <v>0</v>
      </c>
      <c r="H232" s="213">
        <f>+'G16'!Z13/20</f>
        <v>0</v>
      </c>
      <c r="I232" s="213">
        <f>+'G16'!AA13/20</f>
        <v>0</v>
      </c>
      <c r="J232" s="213">
        <f>+'G16'!AB13/20</f>
        <v>0</v>
      </c>
      <c r="K232" s="213">
        <f>+'G16'!AC13/20</f>
        <v>0</v>
      </c>
      <c r="L232" s="213">
        <f>+'G16'!AD13/20</f>
        <v>0</v>
      </c>
      <c r="M232" s="213">
        <f>'G16'!CF13</f>
        <v>0</v>
      </c>
      <c r="N232" s="213">
        <f>'G16'!CG13</f>
        <v>0</v>
      </c>
      <c r="O232" s="213">
        <f>'G16'!CH13</f>
        <v>0</v>
      </c>
      <c r="P232" s="213">
        <f>'G16'!CI13</f>
        <v>0</v>
      </c>
      <c r="Q232" s="213">
        <f>'G16'!CJ13</f>
        <v>0</v>
      </c>
      <c r="R232" s="213">
        <f>'G16'!CK13</f>
        <v>0</v>
      </c>
      <c r="S232" s="213">
        <f>'G16'!CL13</f>
        <v>0</v>
      </c>
      <c r="T232" s="213">
        <f>+'G16'!AH13</f>
        <v>0</v>
      </c>
      <c r="U232" s="213">
        <f>+'G16'!AI13</f>
        <v>0</v>
      </c>
      <c r="V232" s="214">
        <f>+'G16'!AJ13</f>
        <v>0</v>
      </c>
      <c r="W232" s="213">
        <f>+'G16'!AK13</f>
        <v>0</v>
      </c>
      <c r="X232" s="213">
        <f>+'G16'!AL13</f>
        <v>0</v>
      </c>
      <c r="Y232" s="213">
        <f>+'G16'!AM13</f>
        <v>0</v>
      </c>
      <c r="Z232" s="213">
        <f>+'G16'!AN13</f>
        <v>0</v>
      </c>
      <c r="AA232" s="213">
        <f>+'G16'!AO13</f>
        <v>0</v>
      </c>
      <c r="AB232" s="213">
        <f>+'G16'!AP13</f>
        <v>0</v>
      </c>
      <c r="AC232" s="214">
        <f t="shared" si="41"/>
        <v>0</v>
      </c>
    </row>
    <row r="233" spans="1:30" x14ac:dyDescent="0.2">
      <c r="A233" s="212" t="str">
        <f>+A232</f>
        <v>Team B</v>
      </c>
      <c r="B233" s="212">
        <f>'G16'!A14</f>
        <v>0</v>
      </c>
      <c r="C233" s="213">
        <f t="shared" si="52"/>
        <v>16</v>
      </c>
      <c r="D233" s="213">
        <f>+'G16'!V14</f>
        <v>0</v>
      </c>
      <c r="E233" s="213">
        <f>+'G16'!W14</f>
        <v>0</v>
      </c>
      <c r="F233" s="213">
        <f>+'G16'!X14/20</f>
        <v>0</v>
      </c>
      <c r="G233" s="213">
        <f>+'G16'!Y14/20</f>
        <v>0</v>
      </c>
      <c r="H233" s="213">
        <f>+'G16'!Z14/20</f>
        <v>0</v>
      </c>
      <c r="I233" s="213">
        <f>+'G16'!AA14/20</f>
        <v>0</v>
      </c>
      <c r="J233" s="213">
        <f>+'G16'!AB14/20</f>
        <v>0</v>
      </c>
      <c r="K233" s="213">
        <f>+'G16'!AC14/20</f>
        <v>0</v>
      </c>
      <c r="L233" s="213">
        <f>+'G16'!AD14/20</f>
        <v>0</v>
      </c>
      <c r="M233" s="213">
        <f>'G16'!CF14</f>
        <v>0</v>
      </c>
      <c r="N233" s="213">
        <f>'G16'!CG14</f>
        <v>0</v>
      </c>
      <c r="O233" s="213">
        <f>'G16'!CH14</f>
        <v>0</v>
      </c>
      <c r="P233" s="213">
        <f>'G16'!CI14</f>
        <v>0</v>
      </c>
      <c r="Q233" s="213">
        <f>'G16'!CJ14</f>
        <v>0</v>
      </c>
      <c r="R233" s="213">
        <f>'G16'!CK14</f>
        <v>0</v>
      </c>
      <c r="S233" s="213">
        <f>'G16'!CL14</f>
        <v>0</v>
      </c>
      <c r="T233" s="213">
        <f>+'G16'!AH14</f>
        <v>0</v>
      </c>
      <c r="U233" s="213">
        <f>+'G16'!AI14</f>
        <v>0</v>
      </c>
      <c r="V233" s="214">
        <f>+'G16'!AJ14</f>
        <v>0</v>
      </c>
      <c r="W233" s="213">
        <f>+'G16'!AK14</f>
        <v>0</v>
      </c>
      <c r="X233" s="213">
        <f>+'G16'!AL14</f>
        <v>0</v>
      </c>
      <c r="Y233" s="213">
        <f>+'G16'!AM14</f>
        <v>0</v>
      </c>
      <c r="Z233" s="213">
        <f>+'G16'!AN14</f>
        <v>0</v>
      </c>
      <c r="AA233" s="213">
        <f>+'G16'!AO14</f>
        <v>0</v>
      </c>
      <c r="AB233" s="213">
        <f>+'G16'!AP14</f>
        <v>0</v>
      </c>
      <c r="AC233" s="214">
        <f t="shared" si="41"/>
        <v>0</v>
      </c>
    </row>
    <row r="234" spans="1:30" x14ac:dyDescent="0.2">
      <c r="A234" s="212" t="str">
        <f t="shared" ref="A234:A236" si="53">+A233</f>
        <v>Team B</v>
      </c>
      <c r="B234" s="212">
        <f>'G16'!A15</f>
        <v>0</v>
      </c>
      <c r="C234" s="213">
        <f t="shared" si="52"/>
        <v>16</v>
      </c>
      <c r="D234" s="213">
        <f>+'G16'!V15</f>
        <v>0</v>
      </c>
      <c r="E234" s="213">
        <f>+'G16'!W15</f>
        <v>0</v>
      </c>
      <c r="F234" s="213">
        <f>+'G16'!X15/20</f>
        <v>0</v>
      </c>
      <c r="G234" s="213">
        <f>+'G16'!Y15/20</f>
        <v>0</v>
      </c>
      <c r="H234" s="213">
        <f>+'G16'!Z15/20</f>
        <v>0</v>
      </c>
      <c r="I234" s="213">
        <f>+'G16'!AA15/20</f>
        <v>0</v>
      </c>
      <c r="J234" s="213">
        <f>+'G16'!AB15/20</f>
        <v>0</v>
      </c>
      <c r="K234" s="213">
        <f>+'G16'!AC15/20</f>
        <v>0</v>
      </c>
      <c r="L234" s="213">
        <f>+'G16'!AD15/20</f>
        <v>0</v>
      </c>
      <c r="M234" s="213">
        <f>'G16'!CF15</f>
        <v>0</v>
      </c>
      <c r="N234" s="213">
        <f>'G16'!CG15</f>
        <v>0</v>
      </c>
      <c r="O234" s="213">
        <f>'G16'!CH15</f>
        <v>0</v>
      </c>
      <c r="P234" s="213">
        <f>'G16'!CI15</f>
        <v>0</v>
      </c>
      <c r="Q234" s="213">
        <f>'G16'!CJ15</f>
        <v>0</v>
      </c>
      <c r="R234" s="213">
        <f>'G16'!CK15</f>
        <v>0</v>
      </c>
      <c r="S234" s="213">
        <f>'G16'!CL15</f>
        <v>0</v>
      </c>
      <c r="T234" s="213">
        <f>+'G16'!AH15</f>
        <v>0</v>
      </c>
      <c r="U234" s="213">
        <f>+'G16'!AI15</f>
        <v>0</v>
      </c>
      <c r="V234" s="214">
        <f>+'G16'!AJ15</f>
        <v>0</v>
      </c>
      <c r="W234" s="213">
        <f>+'G16'!AK15</f>
        <v>0</v>
      </c>
      <c r="X234" s="213">
        <f>+'G16'!AL15</f>
        <v>0</v>
      </c>
      <c r="Y234" s="213">
        <f>+'G16'!AM15</f>
        <v>0</v>
      </c>
      <c r="Z234" s="213">
        <f>+'G16'!AN15</f>
        <v>0</v>
      </c>
      <c r="AA234" s="213">
        <f>+'G16'!AO15</f>
        <v>0</v>
      </c>
      <c r="AB234" s="213">
        <f>+'G16'!AP15</f>
        <v>0</v>
      </c>
      <c r="AC234" s="214">
        <f t="shared" si="41"/>
        <v>0</v>
      </c>
    </row>
    <row r="235" spans="1:30" x14ac:dyDescent="0.2">
      <c r="A235" s="212" t="str">
        <f t="shared" si="53"/>
        <v>Team B</v>
      </c>
      <c r="B235" s="212">
        <f>'G16'!A16</f>
        <v>0</v>
      </c>
      <c r="C235" s="213">
        <f t="shared" si="52"/>
        <v>16</v>
      </c>
      <c r="D235" s="213">
        <f>+'G16'!V16</f>
        <v>0</v>
      </c>
      <c r="E235" s="213">
        <f>+'G16'!W16</f>
        <v>0</v>
      </c>
      <c r="F235" s="213">
        <f>+'G16'!X16/20</f>
        <v>0</v>
      </c>
      <c r="G235" s="213">
        <f>+'G16'!Y16/20</f>
        <v>0</v>
      </c>
      <c r="H235" s="213">
        <f>+'G16'!Z16/20</f>
        <v>0</v>
      </c>
      <c r="I235" s="213">
        <f>+'G16'!AA16/20</f>
        <v>0</v>
      </c>
      <c r="J235" s="213">
        <f>+'G16'!AB16/20</f>
        <v>0</v>
      </c>
      <c r="K235" s="213">
        <f>+'G16'!AC16/20</f>
        <v>0</v>
      </c>
      <c r="L235" s="213">
        <f>+'G16'!AD16/20</f>
        <v>0</v>
      </c>
      <c r="M235" s="213">
        <f>'G16'!CF16</f>
        <v>0</v>
      </c>
      <c r="N235" s="213">
        <f>'G16'!CG16</f>
        <v>0</v>
      </c>
      <c r="O235" s="213">
        <f>'G16'!CH16</f>
        <v>0</v>
      </c>
      <c r="P235" s="213">
        <f>'G16'!CI16</f>
        <v>0</v>
      </c>
      <c r="Q235" s="213">
        <f>'G16'!CJ16</f>
        <v>0</v>
      </c>
      <c r="R235" s="213">
        <f>'G16'!CK16</f>
        <v>0</v>
      </c>
      <c r="S235" s="213">
        <f>'G16'!CL16</f>
        <v>0</v>
      </c>
      <c r="T235" s="213">
        <f>+'G16'!AH16</f>
        <v>0</v>
      </c>
      <c r="U235" s="213">
        <f>+'G16'!AI16</f>
        <v>0</v>
      </c>
      <c r="V235" s="214">
        <f>+'G16'!AJ16</f>
        <v>0</v>
      </c>
      <c r="W235" s="213">
        <f>+'G16'!AK16</f>
        <v>0</v>
      </c>
      <c r="X235" s="213">
        <f>+'G16'!AL16</f>
        <v>0</v>
      </c>
      <c r="Y235" s="213">
        <f>+'G16'!AM16</f>
        <v>0</v>
      </c>
      <c r="Z235" s="213">
        <f>+'G16'!AN16</f>
        <v>0</v>
      </c>
      <c r="AA235" s="213">
        <f>+'G16'!AO16</f>
        <v>0</v>
      </c>
      <c r="AB235" s="213">
        <f>+'G16'!AP16</f>
        <v>0</v>
      </c>
      <c r="AC235" s="214">
        <f t="shared" si="41"/>
        <v>0</v>
      </c>
    </row>
    <row r="236" spans="1:30" x14ac:dyDescent="0.2">
      <c r="A236" s="212" t="str">
        <f t="shared" si="53"/>
        <v>Team B</v>
      </c>
      <c r="B236" s="212">
        <f>'G16'!A17</f>
        <v>0</v>
      </c>
      <c r="C236" s="213">
        <f t="shared" si="52"/>
        <v>16</v>
      </c>
      <c r="D236" s="213">
        <f>+'G16'!V17</f>
        <v>0</v>
      </c>
      <c r="E236" s="213">
        <f>+'G16'!W17</f>
        <v>0</v>
      </c>
      <c r="F236" s="213">
        <f>+'G16'!X17/20</f>
        <v>0</v>
      </c>
      <c r="G236" s="213">
        <f>+'G16'!Y17/20</f>
        <v>0</v>
      </c>
      <c r="H236" s="213">
        <f>+'G16'!Z17/20</f>
        <v>0</v>
      </c>
      <c r="I236" s="213">
        <f>+'G16'!AA17/20</f>
        <v>0</v>
      </c>
      <c r="J236" s="213">
        <f>+'G16'!AB17/20</f>
        <v>0</v>
      </c>
      <c r="K236" s="213">
        <f>+'G16'!AC17/20</f>
        <v>0</v>
      </c>
      <c r="L236" s="213">
        <f>+'G16'!AD17/20</f>
        <v>0</v>
      </c>
      <c r="M236" s="213">
        <f>'G16'!CF17</f>
        <v>0</v>
      </c>
      <c r="N236" s="213">
        <f>'G16'!CG17</f>
        <v>0</v>
      </c>
      <c r="O236" s="213">
        <f>'G16'!CH17</f>
        <v>0</v>
      </c>
      <c r="P236" s="213">
        <f>'G16'!CI17</f>
        <v>0</v>
      </c>
      <c r="Q236" s="213">
        <f>'G16'!CJ17</f>
        <v>0</v>
      </c>
      <c r="R236" s="213">
        <f>'G16'!CK17</f>
        <v>0</v>
      </c>
      <c r="S236" s="213">
        <f>'G16'!CL17</f>
        <v>0</v>
      </c>
      <c r="T236" s="213">
        <f>+'G16'!AH17</f>
        <v>0</v>
      </c>
      <c r="U236" s="213">
        <f>+'G16'!AI17</f>
        <v>0</v>
      </c>
      <c r="V236" s="214">
        <f>+'G16'!AJ17</f>
        <v>0</v>
      </c>
      <c r="W236" s="213">
        <f>+'G16'!AK17</f>
        <v>0</v>
      </c>
      <c r="X236" s="213">
        <f>+'G16'!AL17</f>
        <v>0</v>
      </c>
      <c r="Y236" s="213">
        <f>+'G16'!AM17</f>
        <v>0</v>
      </c>
      <c r="Z236" s="213">
        <f>+'G16'!AN17</f>
        <v>0</v>
      </c>
      <c r="AA236" s="213">
        <f>+'G16'!AO17</f>
        <v>0</v>
      </c>
      <c r="AB236" s="213">
        <f>+'G16'!AP17</f>
        <v>0</v>
      </c>
      <c r="AC236" s="214">
        <f t="shared" si="41"/>
        <v>0</v>
      </c>
    </row>
    <row r="237" spans="1:30" s="60" customFormat="1" x14ac:dyDescent="0.2">
      <c r="A237" s="212" t="str">
        <f>'G16'!A21</f>
        <v>Team C</v>
      </c>
      <c r="B237" s="212">
        <f>'G16'!A22</f>
        <v>0</v>
      </c>
      <c r="C237" s="213">
        <f t="shared" si="52"/>
        <v>16</v>
      </c>
      <c r="D237" s="213">
        <f>+'G16'!V22</f>
        <v>0</v>
      </c>
      <c r="E237" s="213">
        <f>+'G16'!W22</f>
        <v>0</v>
      </c>
      <c r="F237" s="213">
        <f>+'G16'!X22/20</f>
        <v>0</v>
      </c>
      <c r="G237" s="213">
        <f>+'G16'!Y22/20</f>
        <v>0</v>
      </c>
      <c r="H237" s="213">
        <f>+'G16'!Z22/20</f>
        <v>0</v>
      </c>
      <c r="I237" s="213">
        <f>+'G16'!AA22/20</f>
        <v>0</v>
      </c>
      <c r="J237" s="213">
        <f>+'G16'!AB22/20</f>
        <v>0</v>
      </c>
      <c r="K237" s="213">
        <f>+'G16'!AC22/20</f>
        <v>0</v>
      </c>
      <c r="L237" s="213">
        <f>+'G16'!AD22/20</f>
        <v>0</v>
      </c>
      <c r="M237" s="213">
        <f>'G16'!CF22</f>
        <v>0</v>
      </c>
      <c r="N237" s="213">
        <f>'G16'!CG22</f>
        <v>0</v>
      </c>
      <c r="O237" s="213">
        <f>'G16'!CH22</f>
        <v>0</v>
      </c>
      <c r="P237" s="213">
        <f>'G16'!CI22</f>
        <v>0</v>
      </c>
      <c r="Q237" s="213">
        <f>'G16'!CJ22</f>
        <v>0</v>
      </c>
      <c r="R237" s="213">
        <f>'G16'!CK22</f>
        <v>0</v>
      </c>
      <c r="S237" s="213">
        <f>'G16'!CL22</f>
        <v>0</v>
      </c>
      <c r="T237" s="213">
        <f>+'G16'!AH22</f>
        <v>0</v>
      </c>
      <c r="U237" s="213">
        <f>+'G16'!AI22</f>
        <v>0</v>
      </c>
      <c r="V237" s="214">
        <f>+'G16'!AJ22</f>
        <v>0</v>
      </c>
      <c r="W237" s="213">
        <f>+'G16'!AK22</f>
        <v>0</v>
      </c>
      <c r="X237" s="213">
        <f>+'G16'!AL22</f>
        <v>0</v>
      </c>
      <c r="Y237" s="213">
        <f>+'G16'!AM22</f>
        <v>0</v>
      </c>
      <c r="Z237" s="213">
        <f>+'G16'!AN22</f>
        <v>0</v>
      </c>
      <c r="AA237" s="213">
        <f>+'G16'!AO22</f>
        <v>0</v>
      </c>
      <c r="AB237" s="213">
        <f>+'G16'!AP22</f>
        <v>0</v>
      </c>
      <c r="AC237" s="214">
        <f t="shared" si="41"/>
        <v>0</v>
      </c>
      <c r="AD237" s="245"/>
    </row>
    <row r="238" spans="1:30" s="60" customFormat="1" x14ac:dyDescent="0.2">
      <c r="A238" s="212" t="str">
        <f>+A237</f>
        <v>Team C</v>
      </c>
      <c r="B238" s="212">
        <f>'G16'!A23</f>
        <v>0</v>
      </c>
      <c r="C238" s="213">
        <f t="shared" si="52"/>
        <v>16</v>
      </c>
      <c r="D238" s="213">
        <f>+'G16'!V23</f>
        <v>0</v>
      </c>
      <c r="E238" s="213">
        <f>+'G16'!W23</f>
        <v>0</v>
      </c>
      <c r="F238" s="213">
        <f>+'G16'!X23/20</f>
        <v>0</v>
      </c>
      <c r="G238" s="213">
        <f>+'G16'!Y23/20</f>
        <v>0</v>
      </c>
      <c r="H238" s="213">
        <f>+'G16'!Z23/20</f>
        <v>0</v>
      </c>
      <c r="I238" s="213">
        <f>+'G16'!AA23/20</f>
        <v>0</v>
      </c>
      <c r="J238" s="213">
        <f>+'G16'!AB23/20</f>
        <v>0</v>
      </c>
      <c r="K238" s="213">
        <f>+'G16'!AC23/20</f>
        <v>0</v>
      </c>
      <c r="L238" s="213">
        <f>+'G16'!AD23/20</f>
        <v>0</v>
      </c>
      <c r="M238" s="213">
        <f>'G16'!CF23</f>
        <v>0</v>
      </c>
      <c r="N238" s="213">
        <f>'G16'!CG23</f>
        <v>0</v>
      </c>
      <c r="O238" s="213">
        <f>'G16'!CH23</f>
        <v>0</v>
      </c>
      <c r="P238" s="213">
        <f>'G16'!CI23</f>
        <v>0</v>
      </c>
      <c r="Q238" s="213">
        <f>'G16'!CJ23</f>
        <v>0</v>
      </c>
      <c r="R238" s="213">
        <f>'G16'!CK23</f>
        <v>0</v>
      </c>
      <c r="S238" s="213">
        <f>'G16'!CL23</f>
        <v>0</v>
      </c>
      <c r="T238" s="213">
        <f>+'G16'!AH23</f>
        <v>0</v>
      </c>
      <c r="U238" s="213">
        <f>+'G16'!AI23</f>
        <v>0</v>
      </c>
      <c r="V238" s="214">
        <f>+'G16'!AJ23</f>
        <v>0</v>
      </c>
      <c r="W238" s="213">
        <f>+'G16'!AK23</f>
        <v>0</v>
      </c>
      <c r="X238" s="213">
        <f>+'G16'!AL23</f>
        <v>0</v>
      </c>
      <c r="Y238" s="213">
        <f>+'G16'!AM23</f>
        <v>0</v>
      </c>
      <c r="Z238" s="213">
        <f>+'G16'!AN23</f>
        <v>0</v>
      </c>
      <c r="AA238" s="213">
        <f>+'G16'!AO23</f>
        <v>0</v>
      </c>
      <c r="AB238" s="213">
        <f>+'G16'!AP23</f>
        <v>0</v>
      </c>
      <c r="AC238" s="214">
        <f t="shared" si="41"/>
        <v>0</v>
      </c>
      <c r="AD238" s="245"/>
    </row>
    <row r="239" spans="1:30" s="60" customFormat="1" x14ac:dyDescent="0.2">
      <c r="A239" s="212" t="str">
        <f t="shared" ref="A239:A241" si="54">+A238</f>
        <v>Team C</v>
      </c>
      <c r="B239" s="212">
        <f>'G16'!A24</f>
        <v>0</v>
      </c>
      <c r="C239" s="213">
        <f t="shared" si="52"/>
        <v>16</v>
      </c>
      <c r="D239" s="213">
        <f>+'G16'!V24</f>
        <v>0</v>
      </c>
      <c r="E239" s="213">
        <f>+'G16'!W24</f>
        <v>0</v>
      </c>
      <c r="F239" s="213">
        <f>+'G16'!X24/20</f>
        <v>0</v>
      </c>
      <c r="G239" s="213">
        <f>+'G16'!Y24/20</f>
        <v>0</v>
      </c>
      <c r="H239" s="213">
        <f>+'G16'!Z24/20</f>
        <v>0</v>
      </c>
      <c r="I239" s="213">
        <f>+'G16'!AA24/20</f>
        <v>0</v>
      </c>
      <c r="J239" s="213">
        <f>+'G16'!AB24/20</f>
        <v>0</v>
      </c>
      <c r="K239" s="213">
        <f>+'G16'!AC24/20</f>
        <v>0</v>
      </c>
      <c r="L239" s="213">
        <f>+'G16'!AD24/20</f>
        <v>0</v>
      </c>
      <c r="M239" s="213">
        <f>'G16'!CF24</f>
        <v>0</v>
      </c>
      <c r="N239" s="213">
        <f>'G16'!CG24</f>
        <v>0</v>
      </c>
      <c r="O239" s="213">
        <f>'G16'!CH24</f>
        <v>0</v>
      </c>
      <c r="P239" s="213">
        <f>'G16'!CI24</f>
        <v>0</v>
      </c>
      <c r="Q239" s="213">
        <f>'G16'!CJ24</f>
        <v>0</v>
      </c>
      <c r="R239" s="213">
        <f>'G16'!CK24</f>
        <v>0</v>
      </c>
      <c r="S239" s="213">
        <f>'G16'!CL24</f>
        <v>0</v>
      </c>
      <c r="T239" s="213">
        <f>+'G16'!AH24</f>
        <v>0</v>
      </c>
      <c r="U239" s="213">
        <f>+'G16'!AI24</f>
        <v>0</v>
      </c>
      <c r="V239" s="214">
        <f>+'G16'!AJ24</f>
        <v>0</v>
      </c>
      <c r="W239" s="213">
        <f>+'G16'!AK24</f>
        <v>0</v>
      </c>
      <c r="X239" s="213">
        <f>+'G16'!AL24</f>
        <v>0</v>
      </c>
      <c r="Y239" s="213">
        <f>+'G16'!AM24</f>
        <v>0</v>
      </c>
      <c r="Z239" s="213">
        <f>+'G16'!AN24</f>
        <v>0</v>
      </c>
      <c r="AA239" s="213">
        <f>+'G16'!AO24</f>
        <v>0</v>
      </c>
      <c r="AB239" s="213">
        <f>+'G16'!AP24</f>
        <v>0</v>
      </c>
      <c r="AC239" s="214">
        <f t="shared" si="41"/>
        <v>0</v>
      </c>
      <c r="AD239" s="245"/>
    </row>
    <row r="240" spans="1:30" s="60" customFormat="1" x14ac:dyDescent="0.2">
      <c r="A240" s="212" t="str">
        <f t="shared" si="54"/>
        <v>Team C</v>
      </c>
      <c r="B240" s="212">
        <f>'G16'!A25</f>
        <v>0</v>
      </c>
      <c r="C240" s="213">
        <f t="shared" si="52"/>
        <v>16</v>
      </c>
      <c r="D240" s="213">
        <f>+'G16'!V25</f>
        <v>0</v>
      </c>
      <c r="E240" s="213">
        <f>+'G16'!W25</f>
        <v>0</v>
      </c>
      <c r="F240" s="213">
        <f>+'G16'!X25/20</f>
        <v>0</v>
      </c>
      <c r="G240" s="213">
        <f>+'G16'!Y25/20</f>
        <v>0</v>
      </c>
      <c r="H240" s="213">
        <f>+'G16'!Z25/20</f>
        <v>0</v>
      </c>
      <c r="I240" s="213">
        <f>+'G16'!AA25/20</f>
        <v>0</v>
      </c>
      <c r="J240" s="213">
        <f>+'G16'!AB25/20</f>
        <v>0</v>
      </c>
      <c r="K240" s="213">
        <f>+'G16'!AC25/20</f>
        <v>0</v>
      </c>
      <c r="L240" s="213">
        <f>+'G16'!AD25/20</f>
        <v>0</v>
      </c>
      <c r="M240" s="213">
        <f>'G16'!CF25</f>
        <v>0</v>
      </c>
      <c r="N240" s="213">
        <f>'G16'!CG25</f>
        <v>0</v>
      </c>
      <c r="O240" s="213">
        <f>'G16'!CH25</f>
        <v>0</v>
      </c>
      <c r="P240" s="213">
        <f>'G16'!CI25</f>
        <v>0</v>
      </c>
      <c r="Q240" s="213">
        <f>'G16'!CJ25</f>
        <v>0</v>
      </c>
      <c r="R240" s="213">
        <f>'G16'!CK25</f>
        <v>0</v>
      </c>
      <c r="S240" s="213">
        <f>'G16'!CL25</f>
        <v>0</v>
      </c>
      <c r="T240" s="213">
        <f>+'G16'!AH25</f>
        <v>0</v>
      </c>
      <c r="U240" s="213">
        <f>+'G16'!AI25</f>
        <v>0</v>
      </c>
      <c r="V240" s="214">
        <f>+'G16'!AJ25</f>
        <v>0</v>
      </c>
      <c r="W240" s="213">
        <f>+'G16'!AK25</f>
        <v>0</v>
      </c>
      <c r="X240" s="213">
        <f>+'G16'!AL25</f>
        <v>0</v>
      </c>
      <c r="Y240" s="213">
        <f>+'G16'!AM25</f>
        <v>0</v>
      </c>
      <c r="Z240" s="213">
        <f>+'G16'!AN25</f>
        <v>0</v>
      </c>
      <c r="AA240" s="213">
        <f>+'G16'!AO25</f>
        <v>0</v>
      </c>
      <c r="AB240" s="213">
        <f>+'G16'!AP25</f>
        <v>0</v>
      </c>
      <c r="AC240" s="214">
        <f t="shared" si="41"/>
        <v>0</v>
      </c>
      <c r="AD240" s="245"/>
    </row>
    <row r="241" spans="1:30" s="60" customFormat="1" x14ac:dyDescent="0.2">
      <c r="A241" s="209" t="str">
        <f t="shared" si="54"/>
        <v>Team C</v>
      </c>
      <c r="B241" s="209">
        <f>'G16'!A26</f>
        <v>0</v>
      </c>
      <c r="C241" s="210">
        <f t="shared" si="52"/>
        <v>16</v>
      </c>
      <c r="D241" s="210">
        <f>+'G16'!V26</f>
        <v>0</v>
      </c>
      <c r="E241" s="210">
        <f>+'G16'!W26</f>
        <v>0</v>
      </c>
      <c r="F241" s="210">
        <f>+'G16'!X26/20</f>
        <v>0</v>
      </c>
      <c r="G241" s="210">
        <f>+'G16'!Y26/20</f>
        <v>0</v>
      </c>
      <c r="H241" s="210">
        <f>+'G16'!Z26/20</f>
        <v>0</v>
      </c>
      <c r="I241" s="210">
        <f>+'G16'!AA26/20</f>
        <v>0</v>
      </c>
      <c r="J241" s="210">
        <f>+'G16'!AB26/20</f>
        <v>0</v>
      </c>
      <c r="K241" s="210">
        <f>+'G16'!AC26/20</f>
        <v>0</v>
      </c>
      <c r="L241" s="210">
        <f>+'G16'!AD26/20</f>
        <v>0</v>
      </c>
      <c r="M241" s="210">
        <f>'G16'!CF26</f>
        <v>0</v>
      </c>
      <c r="N241" s="210">
        <f>'G16'!CG26</f>
        <v>0</v>
      </c>
      <c r="O241" s="210">
        <f>'G16'!CH26</f>
        <v>0</v>
      </c>
      <c r="P241" s="210">
        <f>'G16'!CI26</f>
        <v>0</v>
      </c>
      <c r="Q241" s="210">
        <f>'G16'!CJ26</f>
        <v>0</v>
      </c>
      <c r="R241" s="210">
        <f>'G16'!CK26</f>
        <v>0</v>
      </c>
      <c r="S241" s="210">
        <f>'G16'!CL26</f>
        <v>0</v>
      </c>
      <c r="T241" s="210">
        <f>+'G16'!AH26</f>
        <v>0</v>
      </c>
      <c r="U241" s="210">
        <f>+'G16'!AI26</f>
        <v>0</v>
      </c>
      <c r="V241" s="211">
        <f>+'G16'!AJ26</f>
        <v>0</v>
      </c>
      <c r="W241" s="210">
        <f>+'G16'!AK26</f>
        <v>0</v>
      </c>
      <c r="X241" s="210">
        <f>+'G16'!AL26</f>
        <v>0</v>
      </c>
      <c r="Y241" s="210">
        <f>+'G16'!AM26</f>
        <v>0</v>
      </c>
      <c r="Z241" s="210">
        <f>+'G16'!AN26</f>
        <v>0</v>
      </c>
      <c r="AA241" s="210">
        <f>+'G16'!AO26</f>
        <v>0</v>
      </c>
      <c r="AB241" s="210">
        <f>+'G16'!AP26</f>
        <v>0</v>
      </c>
      <c r="AC241" s="211">
        <f t="shared" si="41"/>
        <v>0</v>
      </c>
      <c r="AD241" s="245"/>
    </row>
    <row r="242" spans="1:30" x14ac:dyDescent="0.2">
      <c r="A242" s="212" t="str">
        <f>'G17'!A3</f>
        <v>Team A</v>
      </c>
      <c r="B242" s="212">
        <f>'G17'!A4</f>
        <v>0</v>
      </c>
      <c r="C242" s="213">
        <v>17</v>
      </c>
      <c r="D242" s="213">
        <f>+'G17'!V4</f>
        <v>0</v>
      </c>
      <c r="E242" s="213">
        <f>+'G17'!W4</f>
        <v>0</v>
      </c>
      <c r="F242" s="213">
        <f>+'G17'!X4/20</f>
        <v>0</v>
      </c>
      <c r="G242" s="213">
        <f>+'G17'!Y4/20</f>
        <v>0</v>
      </c>
      <c r="H242" s="213">
        <f>+'G17'!Z4/20</f>
        <v>0</v>
      </c>
      <c r="I242" s="213">
        <f>+'G17'!AA4/20</f>
        <v>0</v>
      </c>
      <c r="J242" s="213">
        <f>+'G17'!AB4/20</f>
        <v>0</v>
      </c>
      <c r="K242" s="213">
        <f>+'G17'!AC4/20</f>
        <v>0</v>
      </c>
      <c r="L242" s="213">
        <f>+'G17'!AD4/20</f>
        <v>0</v>
      </c>
      <c r="M242" s="213">
        <f>'G17'!CF4</f>
        <v>0</v>
      </c>
      <c r="N242" s="213">
        <f>'G17'!CG4</f>
        <v>0</v>
      </c>
      <c r="O242" s="213">
        <f>'G17'!CH4</f>
        <v>0</v>
      </c>
      <c r="P242" s="213">
        <f>'G17'!CI4</f>
        <v>0</v>
      </c>
      <c r="Q242" s="213">
        <f>'G17'!CJ4</f>
        <v>0</v>
      </c>
      <c r="R242" s="213">
        <f>'G17'!CK4</f>
        <v>0</v>
      </c>
      <c r="S242" s="213">
        <f>'G17'!CL4</f>
        <v>0</v>
      </c>
      <c r="T242" s="213">
        <f>+'G17'!AH4</f>
        <v>0</v>
      </c>
      <c r="U242" s="213">
        <f>+'G17'!AI4</f>
        <v>0</v>
      </c>
      <c r="V242" s="214">
        <f>+'G17'!AJ4</f>
        <v>0</v>
      </c>
      <c r="W242" s="213">
        <f>+'G17'!AK4</f>
        <v>0</v>
      </c>
      <c r="X242" s="213">
        <f>+'G17'!AL4</f>
        <v>0</v>
      </c>
      <c r="Y242" s="213">
        <f>+'G17'!AM4</f>
        <v>0</v>
      </c>
      <c r="Z242" s="213">
        <f>+'G17'!AN4</f>
        <v>0</v>
      </c>
      <c r="AA242" s="213">
        <f>+'G17'!AO4</f>
        <v>0</v>
      </c>
      <c r="AB242" s="213">
        <f>+'G17'!AP4</f>
        <v>0</v>
      </c>
      <c r="AC242" s="214">
        <f t="shared" si="41"/>
        <v>0</v>
      </c>
    </row>
    <row r="243" spans="1:30" x14ac:dyDescent="0.2">
      <c r="A243" s="212" t="str">
        <f>+A242</f>
        <v>Team A</v>
      </c>
      <c r="B243" s="212">
        <f>'G17'!A5</f>
        <v>0</v>
      </c>
      <c r="C243" s="213">
        <f>+C242</f>
        <v>17</v>
      </c>
      <c r="D243" s="213">
        <f>+'G17'!V5</f>
        <v>0</v>
      </c>
      <c r="E243" s="213">
        <f>+'G17'!W5</f>
        <v>0</v>
      </c>
      <c r="F243" s="213">
        <f>+'G17'!X5/20</f>
        <v>0</v>
      </c>
      <c r="G243" s="213">
        <f>+'G17'!Y5/20</f>
        <v>0</v>
      </c>
      <c r="H243" s="213">
        <f>+'G17'!Z5/20</f>
        <v>0</v>
      </c>
      <c r="I243" s="213">
        <f>+'G17'!AA5/20</f>
        <v>0</v>
      </c>
      <c r="J243" s="213">
        <f>+'G17'!AB5/20</f>
        <v>0</v>
      </c>
      <c r="K243" s="213">
        <f>+'G17'!AC5/20</f>
        <v>0</v>
      </c>
      <c r="L243" s="213">
        <f>+'G17'!AD5/20</f>
        <v>0</v>
      </c>
      <c r="M243" s="213">
        <f>'G17'!CF5</f>
        <v>0</v>
      </c>
      <c r="N243" s="213">
        <f>'G17'!CG5</f>
        <v>0</v>
      </c>
      <c r="O243" s="213">
        <f>'G17'!CH5</f>
        <v>0</v>
      </c>
      <c r="P243" s="213">
        <f>'G17'!CI5</f>
        <v>0</v>
      </c>
      <c r="Q243" s="213">
        <f>'G17'!CJ5</f>
        <v>0</v>
      </c>
      <c r="R243" s="213">
        <f>'G17'!CK5</f>
        <v>0</v>
      </c>
      <c r="S243" s="213">
        <f>'G17'!CL5</f>
        <v>0</v>
      </c>
      <c r="T243" s="213">
        <f>+'G17'!AH5</f>
        <v>0</v>
      </c>
      <c r="U243" s="213">
        <f>+'G17'!AI5</f>
        <v>0</v>
      </c>
      <c r="V243" s="214">
        <f>+'G17'!AJ5</f>
        <v>0</v>
      </c>
      <c r="W243" s="213">
        <f>+'G17'!AK5</f>
        <v>0</v>
      </c>
      <c r="X243" s="213">
        <f>+'G17'!AL5</f>
        <v>0</v>
      </c>
      <c r="Y243" s="213">
        <f>+'G17'!AM5</f>
        <v>0</v>
      </c>
      <c r="Z243" s="213">
        <f>+'G17'!AN5</f>
        <v>0</v>
      </c>
      <c r="AA243" s="213">
        <f>+'G17'!AO5</f>
        <v>0</v>
      </c>
      <c r="AB243" s="213">
        <f>+'G17'!AP5</f>
        <v>0</v>
      </c>
      <c r="AC243" s="214">
        <f t="shared" si="41"/>
        <v>0</v>
      </c>
    </row>
    <row r="244" spans="1:30" x14ac:dyDescent="0.2">
      <c r="A244" s="212" t="str">
        <f t="shared" ref="A244:A246" si="55">+A243</f>
        <v>Team A</v>
      </c>
      <c r="B244" s="212">
        <f>'G17'!A6</f>
        <v>0</v>
      </c>
      <c r="C244" s="213">
        <f t="shared" ref="C244:C256" si="56">+C243</f>
        <v>17</v>
      </c>
      <c r="D244" s="213">
        <f>+'G17'!V6</f>
        <v>0</v>
      </c>
      <c r="E244" s="213">
        <f>+'G17'!W6</f>
        <v>0</v>
      </c>
      <c r="F244" s="213">
        <f>+'G17'!X6/20</f>
        <v>0</v>
      </c>
      <c r="G244" s="213">
        <f>+'G17'!Y6/20</f>
        <v>0</v>
      </c>
      <c r="H244" s="213">
        <f>+'G17'!Z6/20</f>
        <v>0</v>
      </c>
      <c r="I244" s="213">
        <f>+'G17'!AA6/20</f>
        <v>0</v>
      </c>
      <c r="J244" s="213">
        <f>+'G17'!AB6/20</f>
        <v>0</v>
      </c>
      <c r="K244" s="213">
        <f>+'G17'!AC6/20</f>
        <v>0</v>
      </c>
      <c r="L244" s="213">
        <f>+'G17'!AD6/20</f>
        <v>0</v>
      </c>
      <c r="M244" s="213">
        <f>'G17'!CF6</f>
        <v>0</v>
      </c>
      <c r="N244" s="213">
        <f>'G17'!CG6</f>
        <v>0</v>
      </c>
      <c r="O244" s="213">
        <f>'G17'!CH6</f>
        <v>0</v>
      </c>
      <c r="P244" s="213">
        <f>'G17'!CI6</f>
        <v>0</v>
      </c>
      <c r="Q244" s="213">
        <f>'G17'!CJ6</f>
        <v>0</v>
      </c>
      <c r="R244" s="213">
        <f>'G17'!CK6</f>
        <v>0</v>
      </c>
      <c r="S244" s="213">
        <f>'G17'!CL6</f>
        <v>0</v>
      </c>
      <c r="T244" s="213">
        <f>+'G17'!AH6</f>
        <v>0</v>
      </c>
      <c r="U244" s="213">
        <f>+'G17'!AI6</f>
        <v>0</v>
      </c>
      <c r="V244" s="214">
        <f>+'G17'!AJ6</f>
        <v>0</v>
      </c>
      <c r="W244" s="213">
        <f>+'G17'!AK6</f>
        <v>0</v>
      </c>
      <c r="X244" s="213">
        <f>+'G17'!AL6</f>
        <v>0</v>
      </c>
      <c r="Y244" s="213">
        <f>+'G17'!AM6</f>
        <v>0</v>
      </c>
      <c r="Z244" s="213">
        <f>+'G17'!AN6</f>
        <v>0</v>
      </c>
      <c r="AA244" s="213">
        <f>+'G17'!AO6</f>
        <v>0</v>
      </c>
      <c r="AB244" s="213">
        <f>+'G17'!AP6</f>
        <v>0</v>
      </c>
      <c r="AC244" s="214">
        <f t="shared" si="41"/>
        <v>0</v>
      </c>
    </row>
    <row r="245" spans="1:30" x14ac:dyDescent="0.2">
      <c r="A245" s="212" t="str">
        <f t="shared" si="55"/>
        <v>Team A</v>
      </c>
      <c r="B245" s="212">
        <f>'G17'!A7</f>
        <v>0</v>
      </c>
      <c r="C245" s="213">
        <f t="shared" si="56"/>
        <v>17</v>
      </c>
      <c r="D245" s="213">
        <f>+'G17'!V7</f>
        <v>0</v>
      </c>
      <c r="E245" s="213">
        <f>+'G17'!W7</f>
        <v>0</v>
      </c>
      <c r="F245" s="213">
        <f>+'G17'!X7/20</f>
        <v>0</v>
      </c>
      <c r="G245" s="213">
        <f>+'G17'!Y7/20</f>
        <v>0</v>
      </c>
      <c r="H245" s="213">
        <f>+'G17'!Z7/20</f>
        <v>0</v>
      </c>
      <c r="I245" s="213">
        <f>+'G17'!AA7/20</f>
        <v>0</v>
      </c>
      <c r="J245" s="213">
        <f>+'G17'!AB7/20</f>
        <v>0</v>
      </c>
      <c r="K245" s="213">
        <f>+'G17'!AC7/20</f>
        <v>0</v>
      </c>
      <c r="L245" s="213">
        <f>+'G17'!AD7/20</f>
        <v>0</v>
      </c>
      <c r="M245" s="213">
        <f>'G17'!CF7</f>
        <v>0</v>
      </c>
      <c r="N245" s="213">
        <f>'G17'!CG7</f>
        <v>0</v>
      </c>
      <c r="O245" s="213">
        <f>'G17'!CH7</f>
        <v>0</v>
      </c>
      <c r="P245" s="213">
        <f>'G17'!CI7</f>
        <v>0</v>
      </c>
      <c r="Q245" s="213">
        <f>'G17'!CJ7</f>
        <v>0</v>
      </c>
      <c r="R245" s="213">
        <f>'G17'!CK7</f>
        <v>0</v>
      </c>
      <c r="S245" s="213">
        <f>'G17'!CL7</f>
        <v>0</v>
      </c>
      <c r="T245" s="213">
        <f>+'G17'!AH7</f>
        <v>0</v>
      </c>
      <c r="U245" s="213">
        <f>+'G17'!AI7</f>
        <v>0</v>
      </c>
      <c r="V245" s="214">
        <f>+'G17'!AJ7</f>
        <v>0</v>
      </c>
      <c r="W245" s="213">
        <f>+'G17'!AK7</f>
        <v>0</v>
      </c>
      <c r="X245" s="213">
        <f>+'G17'!AL7</f>
        <v>0</v>
      </c>
      <c r="Y245" s="213">
        <f>+'G17'!AM7</f>
        <v>0</v>
      </c>
      <c r="Z245" s="213">
        <f>+'G17'!AN7</f>
        <v>0</v>
      </c>
      <c r="AA245" s="213">
        <f>+'G17'!AO7</f>
        <v>0</v>
      </c>
      <c r="AB245" s="213">
        <f>+'G17'!AP7</f>
        <v>0</v>
      </c>
      <c r="AC245" s="214">
        <f t="shared" si="41"/>
        <v>0</v>
      </c>
    </row>
    <row r="246" spans="1:30" x14ac:dyDescent="0.2">
      <c r="A246" s="212" t="str">
        <f t="shared" si="55"/>
        <v>Team A</v>
      </c>
      <c r="B246" s="212">
        <f>'G17'!A8</f>
        <v>0</v>
      </c>
      <c r="C246" s="213">
        <f t="shared" si="56"/>
        <v>17</v>
      </c>
      <c r="D246" s="213">
        <f>+'G17'!V8</f>
        <v>0</v>
      </c>
      <c r="E246" s="213">
        <f>+'G17'!W8</f>
        <v>0</v>
      </c>
      <c r="F246" s="213">
        <f>+'G17'!X8/20</f>
        <v>0</v>
      </c>
      <c r="G246" s="213">
        <f>+'G17'!Y8/20</f>
        <v>0</v>
      </c>
      <c r="H246" s="213">
        <f>+'G17'!Z8/20</f>
        <v>0</v>
      </c>
      <c r="I246" s="213">
        <f>+'G17'!AA8/20</f>
        <v>0</v>
      </c>
      <c r="J246" s="213">
        <f>+'G17'!AB8/20</f>
        <v>0</v>
      </c>
      <c r="K246" s="213">
        <f>+'G17'!AC8/20</f>
        <v>0</v>
      </c>
      <c r="L246" s="213">
        <f>+'G17'!AD8/20</f>
        <v>0</v>
      </c>
      <c r="M246" s="213">
        <f>'G17'!CF8</f>
        <v>0</v>
      </c>
      <c r="N246" s="213">
        <f>'G17'!CG8</f>
        <v>0</v>
      </c>
      <c r="O246" s="213">
        <f>'G17'!CH8</f>
        <v>0</v>
      </c>
      <c r="P246" s="213">
        <f>'G17'!CI8</f>
        <v>0</v>
      </c>
      <c r="Q246" s="213">
        <f>'G17'!CJ8</f>
        <v>0</v>
      </c>
      <c r="R246" s="213">
        <f>'G17'!CK8</f>
        <v>0</v>
      </c>
      <c r="S246" s="213">
        <f>'G17'!CL8</f>
        <v>0</v>
      </c>
      <c r="T246" s="213">
        <f>+'G17'!AH8</f>
        <v>0</v>
      </c>
      <c r="U246" s="213">
        <f>+'G17'!AI8</f>
        <v>0</v>
      </c>
      <c r="V246" s="214">
        <f>+'G17'!AJ8</f>
        <v>0</v>
      </c>
      <c r="W246" s="213">
        <f>+'G17'!AK8</f>
        <v>0</v>
      </c>
      <c r="X246" s="213">
        <f>+'G17'!AL8</f>
        <v>0</v>
      </c>
      <c r="Y246" s="213">
        <f>+'G17'!AM8</f>
        <v>0</v>
      </c>
      <c r="Z246" s="213">
        <f>+'G17'!AN8</f>
        <v>0</v>
      </c>
      <c r="AA246" s="213">
        <f>+'G17'!AO8</f>
        <v>0</v>
      </c>
      <c r="AB246" s="213">
        <f>+'G17'!AP8</f>
        <v>0</v>
      </c>
      <c r="AC246" s="214">
        <f t="shared" si="41"/>
        <v>0</v>
      </c>
    </row>
    <row r="247" spans="1:30" x14ac:dyDescent="0.2">
      <c r="A247" s="212" t="str">
        <f>'G17'!A12</f>
        <v>Team B</v>
      </c>
      <c r="B247" s="212">
        <f>'G17'!A13</f>
        <v>0</v>
      </c>
      <c r="C247" s="213">
        <f t="shared" si="56"/>
        <v>17</v>
      </c>
      <c r="D247" s="213">
        <f>+'G17'!V13</f>
        <v>0</v>
      </c>
      <c r="E247" s="213">
        <f>+'G17'!W13</f>
        <v>0</v>
      </c>
      <c r="F247" s="213">
        <f>+'G17'!X13/20</f>
        <v>0</v>
      </c>
      <c r="G247" s="213">
        <f>+'G17'!Y13/20</f>
        <v>0</v>
      </c>
      <c r="H247" s="213">
        <f>+'G17'!Z13/20</f>
        <v>0</v>
      </c>
      <c r="I247" s="213">
        <f>+'G17'!AA13/20</f>
        <v>0</v>
      </c>
      <c r="J247" s="213">
        <f>+'G17'!AB13/20</f>
        <v>0</v>
      </c>
      <c r="K247" s="213">
        <f>+'G17'!AC13/20</f>
        <v>0</v>
      </c>
      <c r="L247" s="213">
        <f>+'G17'!AD13/20</f>
        <v>0</v>
      </c>
      <c r="M247" s="213">
        <f>'G17'!CF13</f>
        <v>0</v>
      </c>
      <c r="N247" s="213">
        <f>'G17'!CG13</f>
        <v>0</v>
      </c>
      <c r="O247" s="213">
        <f>'G17'!CH13</f>
        <v>0</v>
      </c>
      <c r="P247" s="213">
        <f>'G17'!CI13</f>
        <v>0</v>
      </c>
      <c r="Q247" s="213">
        <f>'G17'!CJ13</f>
        <v>0</v>
      </c>
      <c r="R247" s="213">
        <f>'G17'!CK13</f>
        <v>0</v>
      </c>
      <c r="S247" s="213">
        <f>'G17'!CL13</f>
        <v>0</v>
      </c>
      <c r="T247" s="213">
        <f>+'G17'!AH13</f>
        <v>0</v>
      </c>
      <c r="U247" s="213">
        <f>+'G17'!AI13</f>
        <v>0</v>
      </c>
      <c r="V247" s="214">
        <f>+'G17'!AJ13</f>
        <v>0</v>
      </c>
      <c r="W247" s="213">
        <f>+'G17'!AK13</f>
        <v>0</v>
      </c>
      <c r="X247" s="213">
        <f>+'G17'!AL13</f>
        <v>0</v>
      </c>
      <c r="Y247" s="213">
        <f>+'G17'!AM13</f>
        <v>0</v>
      </c>
      <c r="Z247" s="213">
        <f>+'G17'!AN13</f>
        <v>0</v>
      </c>
      <c r="AA247" s="213">
        <f>+'G17'!AO13</f>
        <v>0</v>
      </c>
      <c r="AB247" s="213">
        <f>+'G17'!AP13</f>
        <v>0</v>
      </c>
      <c r="AC247" s="214">
        <f t="shared" si="41"/>
        <v>0</v>
      </c>
    </row>
    <row r="248" spans="1:30" x14ac:dyDescent="0.2">
      <c r="A248" s="212" t="str">
        <f>+A247</f>
        <v>Team B</v>
      </c>
      <c r="B248" s="212">
        <f>'G17'!A14</f>
        <v>0</v>
      </c>
      <c r="C248" s="213">
        <f t="shared" si="56"/>
        <v>17</v>
      </c>
      <c r="D248" s="213">
        <f>+'G17'!V14</f>
        <v>0</v>
      </c>
      <c r="E248" s="213">
        <f>+'G17'!W14</f>
        <v>0</v>
      </c>
      <c r="F248" s="213">
        <f>+'G17'!X10/20</f>
        <v>0</v>
      </c>
      <c r="G248" s="213">
        <f>+'G17'!Y10/20</f>
        <v>0</v>
      </c>
      <c r="H248" s="213">
        <f>+'G17'!Z10/20</f>
        <v>0</v>
      </c>
      <c r="I248" s="213">
        <f>+'G17'!AA10/20</f>
        <v>0</v>
      </c>
      <c r="J248" s="213">
        <f>+'G17'!AB10/20</f>
        <v>0</v>
      </c>
      <c r="K248" s="213">
        <f>+'G17'!AC10/20</f>
        <v>0</v>
      </c>
      <c r="L248" s="213">
        <f>+'G17'!AD10/20</f>
        <v>0</v>
      </c>
      <c r="M248" s="213">
        <f>'G17'!CF14</f>
        <v>0</v>
      </c>
      <c r="N248" s="213">
        <f>'G17'!CG14</f>
        <v>0</v>
      </c>
      <c r="O248" s="213">
        <f>'G17'!CH14</f>
        <v>0</v>
      </c>
      <c r="P248" s="213">
        <f>'G17'!CI14</f>
        <v>0</v>
      </c>
      <c r="Q248" s="213">
        <f>'G17'!CJ14</f>
        <v>0</v>
      </c>
      <c r="R248" s="213">
        <f>'G17'!CK14</f>
        <v>0</v>
      </c>
      <c r="S248" s="213">
        <f>'G17'!CL14</f>
        <v>0</v>
      </c>
      <c r="T248" s="213">
        <f>+'G17'!AH14</f>
        <v>0</v>
      </c>
      <c r="U248" s="213">
        <f>+'G17'!AI14</f>
        <v>0</v>
      </c>
      <c r="V248" s="214">
        <f>+'G17'!AJ14</f>
        <v>0</v>
      </c>
      <c r="W248" s="213">
        <f>+'G17'!AK14</f>
        <v>0</v>
      </c>
      <c r="X248" s="213">
        <f>+'G17'!AL14</f>
        <v>0</v>
      </c>
      <c r="Y248" s="213">
        <f>+'G17'!AM14</f>
        <v>0</v>
      </c>
      <c r="Z248" s="213">
        <f>+'G17'!AN14</f>
        <v>0</v>
      </c>
      <c r="AA248" s="213">
        <f>+'G17'!AO14</f>
        <v>0</v>
      </c>
      <c r="AB248" s="213">
        <f>+'G17'!AP14</f>
        <v>0</v>
      </c>
      <c r="AC248" s="214">
        <f t="shared" si="41"/>
        <v>0</v>
      </c>
    </row>
    <row r="249" spans="1:30" x14ac:dyDescent="0.2">
      <c r="A249" s="212" t="str">
        <f t="shared" ref="A249:A251" si="57">+A248</f>
        <v>Team B</v>
      </c>
      <c r="B249" s="212">
        <f>'G17'!A15</f>
        <v>0</v>
      </c>
      <c r="C249" s="213">
        <f t="shared" si="56"/>
        <v>17</v>
      </c>
      <c r="D249" s="213">
        <f>+'G17'!V15</f>
        <v>0</v>
      </c>
      <c r="E249" s="213">
        <f>+'G17'!W15</f>
        <v>0</v>
      </c>
      <c r="F249" s="213">
        <f>+'G17'!X11/20</f>
        <v>0</v>
      </c>
      <c r="G249" s="213">
        <f>+'G17'!Y11/20</f>
        <v>0</v>
      </c>
      <c r="H249" s="213">
        <f>+'G17'!Z11/20</f>
        <v>0</v>
      </c>
      <c r="I249" s="213">
        <f>+'G17'!AA11/20</f>
        <v>0</v>
      </c>
      <c r="J249" s="213">
        <f>+'G17'!AB11/20</f>
        <v>0</v>
      </c>
      <c r="K249" s="213">
        <f>+'G17'!AC11/20</f>
        <v>0</v>
      </c>
      <c r="L249" s="213">
        <f>+'G17'!AD11/20</f>
        <v>0</v>
      </c>
      <c r="M249" s="213">
        <f>'G17'!CF15</f>
        <v>0</v>
      </c>
      <c r="N249" s="213">
        <f>'G17'!CG15</f>
        <v>0</v>
      </c>
      <c r="O249" s="213">
        <f>'G17'!CH15</f>
        <v>0</v>
      </c>
      <c r="P249" s="213">
        <f>'G17'!CI15</f>
        <v>0</v>
      </c>
      <c r="Q249" s="213">
        <f>'G17'!CJ15</f>
        <v>0</v>
      </c>
      <c r="R249" s="213">
        <f>'G17'!CK15</f>
        <v>0</v>
      </c>
      <c r="S249" s="213">
        <f>'G17'!CL15</f>
        <v>0</v>
      </c>
      <c r="T249" s="213">
        <f>+'G17'!AH15</f>
        <v>0</v>
      </c>
      <c r="U249" s="213">
        <f>+'G17'!AI15</f>
        <v>0</v>
      </c>
      <c r="V249" s="214">
        <f>+'G17'!AJ15</f>
        <v>0</v>
      </c>
      <c r="W249" s="213">
        <f>+'G17'!AK15</f>
        <v>0</v>
      </c>
      <c r="X249" s="213">
        <f>+'G17'!AL15</f>
        <v>0</v>
      </c>
      <c r="Y249" s="213">
        <f>+'G17'!AM15</f>
        <v>0</v>
      </c>
      <c r="Z249" s="213">
        <f>+'G17'!AN15</f>
        <v>0</v>
      </c>
      <c r="AA249" s="213">
        <f>+'G17'!AO15</f>
        <v>0</v>
      </c>
      <c r="AB249" s="213">
        <f>+'G17'!AP15</f>
        <v>0</v>
      </c>
      <c r="AC249" s="214">
        <f t="shared" si="41"/>
        <v>0</v>
      </c>
    </row>
    <row r="250" spans="1:30" x14ac:dyDescent="0.2">
      <c r="A250" s="212" t="str">
        <f t="shared" si="57"/>
        <v>Team B</v>
      </c>
      <c r="B250" s="212">
        <f>'G17'!A16</f>
        <v>0</v>
      </c>
      <c r="C250" s="213">
        <f t="shared" si="56"/>
        <v>17</v>
      </c>
      <c r="D250" s="213">
        <f>+'G17'!V16</f>
        <v>0</v>
      </c>
      <c r="E250" s="213">
        <f>+'G17'!W16</f>
        <v>0</v>
      </c>
      <c r="F250" s="213">
        <f>+'G17'!X12/20</f>
        <v>0</v>
      </c>
      <c r="G250" s="213">
        <f>+'G17'!Y12/20</f>
        <v>0</v>
      </c>
      <c r="H250" s="213">
        <f>+'G17'!Z12/20</f>
        <v>0</v>
      </c>
      <c r="I250" s="213">
        <f>+'G17'!AA12/20</f>
        <v>0</v>
      </c>
      <c r="J250" s="213">
        <f>+'G17'!AB12/20</f>
        <v>0</v>
      </c>
      <c r="K250" s="213">
        <f>+'G17'!AC12/20</f>
        <v>0</v>
      </c>
      <c r="L250" s="213">
        <f>+'G17'!AD12/20</f>
        <v>0</v>
      </c>
      <c r="M250" s="213">
        <f>'G17'!CF16</f>
        <v>0</v>
      </c>
      <c r="N250" s="213">
        <f>'G17'!CG16</f>
        <v>0</v>
      </c>
      <c r="O250" s="213">
        <f>'G17'!CH16</f>
        <v>0</v>
      </c>
      <c r="P250" s="213">
        <f>'G17'!CI16</f>
        <v>0</v>
      </c>
      <c r="Q250" s="213">
        <f>'G17'!CJ16</f>
        <v>0</v>
      </c>
      <c r="R250" s="213">
        <f>'G17'!CK16</f>
        <v>0</v>
      </c>
      <c r="S250" s="213">
        <f>'G17'!CL16</f>
        <v>0</v>
      </c>
      <c r="T250" s="213">
        <f>+'G17'!AH16</f>
        <v>0</v>
      </c>
      <c r="U250" s="213">
        <f>+'G17'!AI16</f>
        <v>0</v>
      </c>
      <c r="V250" s="214">
        <f>+'G17'!AJ16</f>
        <v>0</v>
      </c>
      <c r="W250" s="213">
        <f>+'G17'!AK16</f>
        <v>0</v>
      </c>
      <c r="X250" s="213">
        <f>+'G17'!AL16</f>
        <v>0</v>
      </c>
      <c r="Y250" s="213">
        <f>+'G17'!AM16</f>
        <v>0</v>
      </c>
      <c r="Z250" s="213">
        <f>+'G17'!AN16</f>
        <v>0</v>
      </c>
      <c r="AA250" s="213">
        <f>+'G17'!AO16</f>
        <v>0</v>
      </c>
      <c r="AB250" s="213">
        <f>+'G17'!AP16</f>
        <v>0</v>
      </c>
      <c r="AC250" s="214">
        <f t="shared" si="41"/>
        <v>0</v>
      </c>
    </row>
    <row r="251" spans="1:30" x14ac:dyDescent="0.2">
      <c r="A251" s="212" t="str">
        <f t="shared" si="57"/>
        <v>Team B</v>
      </c>
      <c r="B251" s="212">
        <f>'G17'!A17</f>
        <v>0</v>
      </c>
      <c r="C251" s="213">
        <f t="shared" si="56"/>
        <v>17</v>
      </c>
      <c r="D251" s="213">
        <f>+'G17'!V17</f>
        <v>0</v>
      </c>
      <c r="E251" s="213">
        <f>+'G17'!W17</f>
        <v>0</v>
      </c>
      <c r="F251" s="213">
        <f>+'G17'!X13/20</f>
        <v>0</v>
      </c>
      <c r="G251" s="213">
        <f>+'G17'!Y13/20</f>
        <v>0</v>
      </c>
      <c r="H251" s="213">
        <f>+'G17'!Z13/20</f>
        <v>0</v>
      </c>
      <c r="I251" s="213">
        <f>+'G17'!AA13/20</f>
        <v>0</v>
      </c>
      <c r="J251" s="213">
        <f>+'G17'!AB13/20</f>
        <v>0</v>
      </c>
      <c r="K251" s="213">
        <f>+'G17'!AC13/20</f>
        <v>0</v>
      </c>
      <c r="L251" s="213">
        <f>+'G17'!AD13/20</f>
        <v>0</v>
      </c>
      <c r="M251" s="213">
        <f>'G17'!CF17</f>
        <v>0</v>
      </c>
      <c r="N251" s="213">
        <f>'G17'!CG17</f>
        <v>0</v>
      </c>
      <c r="O251" s="213">
        <f>'G17'!CH17</f>
        <v>0</v>
      </c>
      <c r="P251" s="213">
        <f>'G17'!CI17</f>
        <v>0</v>
      </c>
      <c r="Q251" s="213">
        <f>'G17'!CJ17</f>
        <v>0</v>
      </c>
      <c r="R251" s="213">
        <f>'G17'!CK17</f>
        <v>0</v>
      </c>
      <c r="S251" s="213">
        <f>'G17'!CL17</f>
        <v>0</v>
      </c>
      <c r="T251" s="213">
        <f>+'G17'!AH17</f>
        <v>0</v>
      </c>
      <c r="U251" s="213">
        <f>+'G17'!AI17</f>
        <v>0</v>
      </c>
      <c r="V251" s="214">
        <f>+'G17'!AJ17</f>
        <v>0</v>
      </c>
      <c r="W251" s="213">
        <f>+'G17'!AK17</f>
        <v>0</v>
      </c>
      <c r="X251" s="213">
        <f>+'G17'!AL17</f>
        <v>0</v>
      </c>
      <c r="Y251" s="213">
        <f>+'G17'!AM17</f>
        <v>0</v>
      </c>
      <c r="Z251" s="213">
        <f>+'G17'!AN17</f>
        <v>0</v>
      </c>
      <c r="AA251" s="213">
        <f>+'G17'!AO17</f>
        <v>0</v>
      </c>
      <c r="AB251" s="213">
        <f>+'G17'!AP17</f>
        <v>0</v>
      </c>
      <c r="AC251" s="214">
        <f t="shared" si="41"/>
        <v>0</v>
      </c>
    </row>
    <row r="252" spans="1:30" x14ac:dyDescent="0.2">
      <c r="A252" s="212" t="str">
        <f>'G17'!A21</f>
        <v>Team C</v>
      </c>
      <c r="B252" s="212">
        <f>'G17'!A22</f>
        <v>0</v>
      </c>
      <c r="C252" s="213">
        <f t="shared" si="56"/>
        <v>17</v>
      </c>
      <c r="D252" s="213">
        <f>+'G17'!V22</f>
        <v>0</v>
      </c>
      <c r="E252" s="213">
        <f>+'G17'!W22</f>
        <v>0</v>
      </c>
      <c r="F252" s="213">
        <f>+'G17'!X22/20</f>
        <v>0</v>
      </c>
      <c r="G252" s="213">
        <f>+'G17'!Y22/20</f>
        <v>0</v>
      </c>
      <c r="H252" s="213">
        <f>+'G17'!Z22/20</f>
        <v>0</v>
      </c>
      <c r="I252" s="213">
        <f>+'G17'!AA22/20</f>
        <v>0</v>
      </c>
      <c r="J252" s="213">
        <f>+'G17'!AB22/20</f>
        <v>0</v>
      </c>
      <c r="K252" s="213">
        <f>+'G17'!AC22/20</f>
        <v>0</v>
      </c>
      <c r="L252" s="213">
        <f>+'G17'!AD22/20</f>
        <v>0</v>
      </c>
      <c r="M252" s="213">
        <f>'G17'!CF22</f>
        <v>0</v>
      </c>
      <c r="N252" s="213">
        <f>'G17'!CG22</f>
        <v>0</v>
      </c>
      <c r="O252" s="213">
        <f>'G17'!CH22</f>
        <v>0</v>
      </c>
      <c r="P252" s="213">
        <f>'G17'!CI22</f>
        <v>0</v>
      </c>
      <c r="Q252" s="213">
        <f>'G17'!CJ22</f>
        <v>0</v>
      </c>
      <c r="R252" s="213">
        <f>'G17'!CK22</f>
        <v>0</v>
      </c>
      <c r="S252" s="213">
        <f>'G17'!CL22</f>
        <v>0</v>
      </c>
      <c r="T252" s="213">
        <f>+'G17'!AH22</f>
        <v>0</v>
      </c>
      <c r="U252" s="213">
        <f>+'G17'!AI22</f>
        <v>0</v>
      </c>
      <c r="V252" s="214">
        <f>+'G17'!AJ22</f>
        <v>0</v>
      </c>
      <c r="W252" s="213">
        <f>+'G17'!AK22</f>
        <v>0</v>
      </c>
      <c r="X252" s="213">
        <f>+'G17'!AL22</f>
        <v>0</v>
      </c>
      <c r="Y252" s="213">
        <f>+'G17'!AM22</f>
        <v>0</v>
      </c>
      <c r="Z252" s="213">
        <f>+'G17'!AN22</f>
        <v>0</v>
      </c>
      <c r="AA252" s="213">
        <f>+'G17'!AO22</f>
        <v>0</v>
      </c>
      <c r="AB252" s="213">
        <f>+'G17'!AP22</f>
        <v>0</v>
      </c>
      <c r="AC252" s="214">
        <f t="shared" si="41"/>
        <v>0</v>
      </c>
    </row>
    <row r="253" spans="1:30" x14ac:dyDescent="0.2">
      <c r="A253" s="212" t="str">
        <f>+A252</f>
        <v>Team C</v>
      </c>
      <c r="B253" s="212">
        <f>'G17'!A23</f>
        <v>0</v>
      </c>
      <c r="C253" s="213">
        <f t="shared" si="56"/>
        <v>17</v>
      </c>
      <c r="D253" s="213">
        <f>+'G17'!V23</f>
        <v>0</v>
      </c>
      <c r="E253" s="213">
        <f>+'G17'!W23</f>
        <v>0</v>
      </c>
      <c r="F253" s="213">
        <f>+'G17'!X23/20</f>
        <v>0</v>
      </c>
      <c r="G253" s="213">
        <f>+'G17'!Y23/20</f>
        <v>0</v>
      </c>
      <c r="H253" s="213">
        <f>+'G17'!Z23/20</f>
        <v>0</v>
      </c>
      <c r="I253" s="213">
        <f>+'G17'!AA23/20</f>
        <v>0</v>
      </c>
      <c r="J253" s="213">
        <f>+'G17'!AB23/20</f>
        <v>0</v>
      </c>
      <c r="K253" s="213">
        <f>+'G17'!AC23/20</f>
        <v>0</v>
      </c>
      <c r="L253" s="213">
        <f>+'G17'!AD23/20</f>
        <v>0</v>
      </c>
      <c r="M253" s="213">
        <f>'G17'!CF23</f>
        <v>0</v>
      </c>
      <c r="N253" s="213">
        <f>'G17'!CG23</f>
        <v>0</v>
      </c>
      <c r="O253" s="213">
        <f>'G17'!CH23</f>
        <v>0</v>
      </c>
      <c r="P253" s="213">
        <f>'G17'!CI23</f>
        <v>0</v>
      </c>
      <c r="Q253" s="213">
        <f>'G17'!CJ23</f>
        <v>0</v>
      </c>
      <c r="R253" s="213">
        <f>'G17'!CK23</f>
        <v>0</v>
      </c>
      <c r="S253" s="213">
        <f>'G17'!CL23</f>
        <v>0</v>
      </c>
      <c r="T253" s="213">
        <f>+'G17'!AH23</f>
        <v>0</v>
      </c>
      <c r="U253" s="213">
        <f>+'G17'!AI23</f>
        <v>0</v>
      </c>
      <c r="V253" s="214">
        <f>+'G17'!AJ23</f>
        <v>0</v>
      </c>
      <c r="W253" s="213">
        <f>+'G17'!AK23</f>
        <v>0</v>
      </c>
      <c r="X253" s="213">
        <f>+'G17'!AL23</f>
        <v>0</v>
      </c>
      <c r="Y253" s="213">
        <f>+'G17'!AM23</f>
        <v>0</v>
      </c>
      <c r="Z253" s="213">
        <f>+'G17'!AN23</f>
        <v>0</v>
      </c>
      <c r="AA253" s="213">
        <f>+'G17'!AO23</f>
        <v>0</v>
      </c>
      <c r="AB253" s="213">
        <f>+'G17'!AP23</f>
        <v>0</v>
      </c>
      <c r="AC253" s="214">
        <f t="shared" si="41"/>
        <v>0</v>
      </c>
    </row>
    <row r="254" spans="1:30" x14ac:dyDescent="0.2">
      <c r="A254" s="212" t="str">
        <f t="shared" ref="A254:A256" si="58">+A253</f>
        <v>Team C</v>
      </c>
      <c r="B254" s="212">
        <f>'G17'!A24</f>
        <v>0</v>
      </c>
      <c r="C254" s="213">
        <f t="shared" si="56"/>
        <v>17</v>
      </c>
      <c r="D254" s="213">
        <f>+'G17'!V24</f>
        <v>0</v>
      </c>
      <c r="E254" s="213">
        <f>+'G17'!W24</f>
        <v>0</v>
      </c>
      <c r="F254" s="213">
        <f>+'G17'!X24/20</f>
        <v>0</v>
      </c>
      <c r="G254" s="213">
        <f>+'G17'!Y24/20</f>
        <v>0</v>
      </c>
      <c r="H254" s="213">
        <f>+'G17'!Z24/20</f>
        <v>0</v>
      </c>
      <c r="I254" s="213">
        <f>+'G17'!AA24/20</f>
        <v>0</v>
      </c>
      <c r="J254" s="213">
        <f>+'G17'!AB24/20</f>
        <v>0</v>
      </c>
      <c r="K254" s="213">
        <f>+'G17'!AC24/20</f>
        <v>0</v>
      </c>
      <c r="L254" s="213">
        <f>+'G17'!AD24/20</f>
        <v>0</v>
      </c>
      <c r="M254" s="213">
        <f>'G17'!CF24</f>
        <v>0</v>
      </c>
      <c r="N254" s="213">
        <f>'G17'!CG24</f>
        <v>0</v>
      </c>
      <c r="O254" s="213">
        <f>'G17'!CH24</f>
        <v>0</v>
      </c>
      <c r="P254" s="213">
        <f>'G17'!CI24</f>
        <v>0</v>
      </c>
      <c r="Q254" s="213">
        <f>'G17'!CJ24</f>
        <v>0</v>
      </c>
      <c r="R254" s="213">
        <f>'G17'!CK24</f>
        <v>0</v>
      </c>
      <c r="S254" s="213">
        <f>'G17'!CL24</f>
        <v>0</v>
      </c>
      <c r="T254" s="213">
        <f>+'G17'!AH24</f>
        <v>0</v>
      </c>
      <c r="U254" s="213">
        <f>+'G17'!AI24</f>
        <v>0</v>
      </c>
      <c r="V254" s="214">
        <f>+'G17'!AJ24</f>
        <v>0</v>
      </c>
      <c r="W254" s="213">
        <f>+'G17'!AK24</f>
        <v>0</v>
      </c>
      <c r="X254" s="213">
        <f>+'G17'!AL24</f>
        <v>0</v>
      </c>
      <c r="Y254" s="213">
        <f>+'G17'!AM24</f>
        <v>0</v>
      </c>
      <c r="Z254" s="213">
        <f>+'G17'!AN24</f>
        <v>0</v>
      </c>
      <c r="AA254" s="213">
        <f>+'G17'!AO24</f>
        <v>0</v>
      </c>
      <c r="AB254" s="213">
        <f>+'G17'!AP24</f>
        <v>0</v>
      </c>
      <c r="AC254" s="214">
        <f t="shared" si="41"/>
        <v>0</v>
      </c>
    </row>
    <row r="255" spans="1:30" x14ac:dyDescent="0.2">
      <c r="A255" s="212" t="str">
        <f t="shared" si="58"/>
        <v>Team C</v>
      </c>
      <c r="B255" s="212">
        <f>'G17'!A25</f>
        <v>0</v>
      </c>
      <c r="C255" s="213">
        <f t="shared" si="56"/>
        <v>17</v>
      </c>
      <c r="D255" s="213">
        <f>+'G17'!V25</f>
        <v>0</v>
      </c>
      <c r="E255" s="213">
        <f>+'G17'!W25</f>
        <v>0</v>
      </c>
      <c r="F255" s="213">
        <f>+'G17'!X25/20</f>
        <v>0</v>
      </c>
      <c r="G255" s="213">
        <f>+'G17'!Y25/20</f>
        <v>0</v>
      </c>
      <c r="H255" s="213">
        <f>+'G17'!Z25/20</f>
        <v>0</v>
      </c>
      <c r="I255" s="213">
        <f>+'G17'!AA25/20</f>
        <v>0</v>
      </c>
      <c r="J255" s="213">
        <f>+'G17'!AB25/20</f>
        <v>0</v>
      </c>
      <c r="K255" s="213">
        <f>+'G17'!AC25/20</f>
        <v>0</v>
      </c>
      <c r="L255" s="213">
        <f>+'G17'!AD25/20</f>
        <v>0</v>
      </c>
      <c r="M255" s="213">
        <f>'G17'!CF25</f>
        <v>0</v>
      </c>
      <c r="N255" s="213">
        <f>'G17'!CG25</f>
        <v>0</v>
      </c>
      <c r="O255" s="213">
        <f>'G17'!CH25</f>
        <v>0</v>
      </c>
      <c r="P255" s="213">
        <f>'G17'!CI25</f>
        <v>0</v>
      </c>
      <c r="Q255" s="213">
        <f>'G17'!CJ25</f>
        <v>0</v>
      </c>
      <c r="R255" s="213">
        <f>'G17'!CK25</f>
        <v>0</v>
      </c>
      <c r="S255" s="213">
        <f>'G17'!CL25</f>
        <v>0</v>
      </c>
      <c r="T255" s="213">
        <f>+'G17'!AH25</f>
        <v>0</v>
      </c>
      <c r="U255" s="213">
        <f>+'G17'!AI25</f>
        <v>0</v>
      </c>
      <c r="V255" s="214">
        <f>+'G17'!AJ25</f>
        <v>0</v>
      </c>
      <c r="W255" s="213">
        <f>+'G17'!AK25</f>
        <v>0</v>
      </c>
      <c r="X255" s="213">
        <f>+'G17'!AL25</f>
        <v>0</v>
      </c>
      <c r="Y255" s="213">
        <f>+'G17'!AM25</f>
        <v>0</v>
      </c>
      <c r="Z255" s="213">
        <f>+'G17'!AN25</f>
        <v>0</v>
      </c>
      <c r="AA255" s="213">
        <f>+'G17'!AO25</f>
        <v>0</v>
      </c>
      <c r="AB255" s="213">
        <f>+'G17'!AP25</f>
        <v>0</v>
      </c>
      <c r="AC255" s="214">
        <f t="shared" ref="AC255:AC256" si="59">V255-W255</f>
        <v>0</v>
      </c>
    </row>
    <row r="256" spans="1:30" x14ac:dyDescent="0.2">
      <c r="A256" s="209" t="str">
        <f t="shared" si="58"/>
        <v>Team C</v>
      </c>
      <c r="B256" s="209">
        <f>'G17'!A26</f>
        <v>0</v>
      </c>
      <c r="C256" s="210">
        <f t="shared" si="56"/>
        <v>17</v>
      </c>
      <c r="D256" s="210">
        <f>+'G17'!V26</f>
        <v>0</v>
      </c>
      <c r="E256" s="210">
        <f>+'G17'!W26</f>
        <v>0</v>
      </c>
      <c r="F256" s="210">
        <f>+'G17'!X26/20</f>
        <v>0</v>
      </c>
      <c r="G256" s="210">
        <f>+'G17'!Y26/20</f>
        <v>0</v>
      </c>
      <c r="H256" s="210">
        <f>+'G17'!Z26/20</f>
        <v>0</v>
      </c>
      <c r="I256" s="210">
        <f>+'G17'!AA26/20</f>
        <v>0</v>
      </c>
      <c r="J256" s="210">
        <f>+'G17'!AB26/20</f>
        <v>0</v>
      </c>
      <c r="K256" s="210">
        <f>+'G17'!AC26/20</f>
        <v>0</v>
      </c>
      <c r="L256" s="210">
        <f>+'G17'!AD26/20</f>
        <v>0</v>
      </c>
      <c r="M256" s="210">
        <f>'G17'!CF26</f>
        <v>0</v>
      </c>
      <c r="N256" s="210">
        <f>'G17'!CG26</f>
        <v>0</v>
      </c>
      <c r="O256" s="210">
        <f>'G17'!CH26</f>
        <v>0</v>
      </c>
      <c r="P256" s="210">
        <f>'G17'!CI26</f>
        <v>0</v>
      </c>
      <c r="Q256" s="210">
        <f>'G17'!CJ26</f>
        <v>0</v>
      </c>
      <c r="R256" s="210">
        <f>'G17'!CK26</f>
        <v>0</v>
      </c>
      <c r="S256" s="210">
        <f>'G17'!CL26</f>
        <v>0</v>
      </c>
      <c r="T256" s="210">
        <f>+'G17'!AH26</f>
        <v>0</v>
      </c>
      <c r="U256" s="210">
        <f>+'G17'!AI26</f>
        <v>0</v>
      </c>
      <c r="V256" s="211">
        <f>+'G17'!AJ26</f>
        <v>0</v>
      </c>
      <c r="W256" s="210">
        <f>+'G17'!AK26</f>
        <v>0</v>
      </c>
      <c r="X256" s="210">
        <f>+'G17'!AL26</f>
        <v>0</v>
      </c>
      <c r="Y256" s="210">
        <f>+'G17'!AM26</f>
        <v>0</v>
      </c>
      <c r="Z256" s="210">
        <f>+'G17'!AN26</f>
        <v>0</v>
      </c>
      <c r="AA256" s="210">
        <f>+'G17'!AO26</f>
        <v>0</v>
      </c>
      <c r="AB256" s="210">
        <f>+'G17'!AP26</f>
        <v>0</v>
      </c>
      <c r="AC256" s="211">
        <f t="shared" si="59"/>
        <v>0</v>
      </c>
    </row>
  </sheetData>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showGridLines="0" workbookViewId="0">
      <selection activeCell="H15" sqref="H15"/>
    </sheetView>
  </sheetViews>
  <sheetFormatPr defaultColWidth="16.28515625" defaultRowHeight="18" customHeight="1" x14ac:dyDescent="0.2"/>
  <cols>
    <col min="1" max="1" width="7" style="33" bestFit="1" customWidth="1"/>
    <col min="2" max="2" width="16.28515625" style="33" customWidth="1"/>
    <col min="3" max="3" width="6.28515625" style="33" customWidth="1"/>
    <col min="4" max="4" width="5.7109375" style="33" customWidth="1"/>
    <col min="5" max="5" width="6" style="33" customWidth="1"/>
    <col min="6" max="6" width="5.5703125" style="33" customWidth="1"/>
    <col min="7" max="7" width="6.140625" style="33" customWidth="1"/>
    <col min="8" max="8" width="7" style="33" customWidth="1"/>
    <col min="9" max="9" width="5.42578125" style="33" customWidth="1"/>
    <col min="10" max="10" width="5.7109375" style="33" customWidth="1"/>
    <col min="11" max="12" width="8.140625" style="33" customWidth="1"/>
    <col min="13" max="256" width="16.28515625" style="33" customWidth="1"/>
  </cols>
  <sheetData>
    <row r="1" spans="1:12" ht="27.95" customHeight="1" x14ac:dyDescent="0.2">
      <c r="A1" s="256" t="s">
        <v>3</v>
      </c>
      <c r="B1" s="256"/>
      <c r="C1" s="256"/>
      <c r="D1" s="256"/>
      <c r="E1" s="256"/>
      <c r="F1" s="256"/>
      <c r="G1" s="256"/>
      <c r="H1" s="256"/>
      <c r="I1" s="256"/>
      <c r="J1" s="256"/>
      <c r="K1" s="256"/>
      <c r="L1" s="256"/>
    </row>
    <row r="2" spans="1:12" ht="32.450000000000003" customHeight="1" x14ac:dyDescent="0.2">
      <c r="A2" s="34"/>
      <c r="B2" s="57" t="s">
        <v>68</v>
      </c>
      <c r="C2" s="35" t="s">
        <v>56</v>
      </c>
      <c r="D2" s="36" t="s">
        <v>57</v>
      </c>
      <c r="E2" s="37" t="s">
        <v>58</v>
      </c>
      <c r="F2" s="38" t="s">
        <v>59</v>
      </c>
      <c r="G2" s="39" t="s">
        <v>60</v>
      </c>
      <c r="H2" s="40" t="s">
        <v>61</v>
      </c>
      <c r="I2" s="41" t="s">
        <v>62</v>
      </c>
      <c r="J2" s="21" t="s">
        <v>63</v>
      </c>
      <c r="K2" s="21" t="s">
        <v>69</v>
      </c>
      <c r="L2" s="21" t="s">
        <v>66</v>
      </c>
    </row>
    <row r="3" spans="1:12" ht="20.45" customHeight="1" x14ac:dyDescent="0.2">
      <c r="A3" s="23" t="b">
        <v>1</v>
      </c>
      <c r="B3" s="42" t="str">
        <f>+Averages!A3</f>
        <v>Name 1</v>
      </c>
      <c r="C3" s="27" t="str">
        <f>IF(K3=0,"",SUMIFS(Export!F:F,Export!B:B,B3))</f>
        <v/>
      </c>
      <c r="D3" s="27" t="str">
        <f>IF(K3=0,"",SUMIFS(Export!G:G,Export!B:B,B3))</f>
        <v/>
      </c>
      <c r="E3" s="27" t="str">
        <f>IF(K3=0,"",SUMIFS(Export!H:H,Export!B:B,B3))</f>
        <v/>
      </c>
      <c r="F3" s="27" t="str">
        <f>IF(K3=0,"",SUMIFS(Export!I:I,Export!B:B,B3))</f>
        <v/>
      </c>
      <c r="G3" s="27" t="str">
        <f>IF(K3=0,"",SUMIFS(Export!J:J,Export!B:B,B3))</f>
        <v/>
      </c>
      <c r="H3" s="27" t="str">
        <f>IF(K3=0,"",SUMIFS(Export!K:K,Export!B:B,B3))</f>
        <v/>
      </c>
      <c r="I3" s="27" t="str">
        <f>IF(K3=0,"",SUMIFS(Export!L:L,Export!B:B,B3))</f>
        <v/>
      </c>
      <c r="J3" s="23" t="str">
        <f t="shared" ref="J3:J17" si="0">IF(K3=0,"",SUM(C3:I3))</f>
        <v/>
      </c>
      <c r="K3" s="23">
        <f>COUNTIFS(Export!B:B,B3)</f>
        <v>0</v>
      </c>
      <c r="L3" s="43" t="str">
        <f t="shared" ref="L3:L17" si="1">IF(K3=0,"",J3/K3)</f>
        <v/>
      </c>
    </row>
    <row r="4" spans="1:12" ht="20.45" customHeight="1" x14ac:dyDescent="0.2">
      <c r="A4" s="25" t="b">
        <v>1</v>
      </c>
      <c r="B4" s="42" t="str">
        <f>+Averages!A4</f>
        <v>Name 2</v>
      </c>
      <c r="C4" s="27" t="str">
        <f>IF(K4=0,"",SUMIFS(Export!F:F,Export!B:B,B4))</f>
        <v/>
      </c>
      <c r="D4" s="27" t="str">
        <f>IF(K4=0,"",SUMIFS(Export!G:G,Export!B:B,B4))</f>
        <v/>
      </c>
      <c r="E4" s="27" t="str">
        <f>IF(K4=0,"",SUMIFS(Export!H:H,Export!B:B,B4))</f>
        <v/>
      </c>
      <c r="F4" s="27" t="str">
        <f>IF(K4=0,"",SUMIFS(Export!I:I,Export!B:B,B4))</f>
        <v/>
      </c>
      <c r="G4" s="27" t="str">
        <f>IF(K4=0,"",SUMIFS(Export!J:J,Export!B:B,B4))</f>
        <v/>
      </c>
      <c r="H4" s="27" t="str">
        <f>IF(K4=0,"",SUMIFS(Export!K:K,Export!B:B,B4))</f>
        <v/>
      </c>
      <c r="I4" s="27" t="str">
        <f>IF(K4=0,"",SUMIFS(Export!L:L,Export!B:B,B4))</f>
        <v/>
      </c>
      <c r="J4" s="23" t="str">
        <f t="shared" si="0"/>
        <v/>
      </c>
      <c r="K4" s="23">
        <f>COUNTIFS(Export!B:B,B4)</f>
        <v>0</v>
      </c>
      <c r="L4" s="43" t="str">
        <f t="shared" si="1"/>
        <v/>
      </c>
    </row>
    <row r="5" spans="1:12" ht="20.45" customHeight="1" x14ac:dyDescent="0.2">
      <c r="A5" s="23" t="b">
        <v>1</v>
      </c>
      <c r="B5" s="42" t="str">
        <f>+Averages!A5</f>
        <v>Name 3</v>
      </c>
      <c r="C5" s="27" t="str">
        <f>IF(K5=0,"",SUMIFS(Export!F:F,Export!B:B,B5))</f>
        <v/>
      </c>
      <c r="D5" s="27" t="str">
        <f>IF(K5=0,"",SUMIFS(Export!G:G,Export!B:B,B5))</f>
        <v/>
      </c>
      <c r="E5" s="27" t="str">
        <f>IF(K5=0,"",SUMIFS(Export!H:H,Export!B:B,B5))</f>
        <v/>
      </c>
      <c r="F5" s="27" t="str">
        <f>IF(K5=0,"",SUMIFS(Export!I:I,Export!B:B,B5))</f>
        <v/>
      </c>
      <c r="G5" s="27" t="str">
        <f>IF(K5=0,"",SUMIFS(Export!J:J,Export!B:B,B5))</f>
        <v/>
      </c>
      <c r="H5" s="27" t="str">
        <f>IF(K5=0,"",SUMIFS(Export!K:K,Export!B:B,B5))</f>
        <v/>
      </c>
      <c r="I5" s="27" t="str">
        <f>IF(K5=0,"",SUMIFS(Export!L:L,Export!B:B,B5))</f>
        <v/>
      </c>
      <c r="J5" s="23" t="str">
        <f t="shared" si="0"/>
        <v/>
      </c>
      <c r="K5" s="23">
        <f>COUNTIFS(Export!B:B,B5)</f>
        <v>0</v>
      </c>
      <c r="L5" s="43" t="str">
        <f t="shared" si="1"/>
        <v/>
      </c>
    </row>
    <row r="6" spans="1:12" ht="20.45" customHeight="1" x14ac:dyDescent="0.2">
      <c r="A6" s="25" t="b">
        <v>1</v>
      </c>
      <c r="B6" s="42" t="str">
        <f>+Averages!A6</f>
        <v>Name 4</v>
      </c>
      <c r="C6" s="27" t="str">
        <f>IF(K6=0,"",SUMIFS(Export!F:F,Export!B:B,B6))</f>
        <v/>
      </c>
      <c r="D6" s="27" t="str">
        <f>IF(K6=0,"",SUMIFS(Export!G:G,Export!B:B,B6))</f>
        <v/>
      </c>
      <c r="E6" s="27" t="str">
        <f>IF(K6=0,"",SUMIFS(Export!H:H,Export!B:B,B6))</f>
        <v/>
      </c>
      <c r="F6" s="27" t="str">
        <f>IF(K6=0,"",SUMIFS(Export!I:I,Export!B:B,B6))</f>
        <v/>
      </c>
      <c r="G6" s="27" t="str">
        <f>IF(K6=0,"",SUMIFS(Export!J:J,Export!B:B,B6))</f>
        <v/>
      </c>
      <c r="H6" s="27" t="str">
        <f>IF(K6=0,"",SUMIFS(Export!K:K,Export!B:B,B6))</f>
        <v/>
      </c>
      <c r="I6" s="27" t="str">
        <f>IF(K6=0,"",SUMIFS(Export!L:L,Export!B:B,B6))</f>
        <v/>
      </c>
      <c r="J6" s="23" t="str">
        <f t="shared" si="0"/>
        <v/>
      </c>
      <c r="K6" s="23">
        <f>COUNTIFS(Export!B:B,B6)</f>
        <v>0</v>
      </c>
      <c r="L6" s="43" t="str">
        <f t="shared" si="1"/>
        <v/>
      </c>
    </row>
    <row r="7" spans="1:12" ht="20.45" customHeight="1" x14ac:dyDescent="0.2">
      <c r="A7" s="23" t="b">
        <v>1</v>
      </c>
      <c r="B7" s="42" t="str">
        <f>+Averages!A7</f>
        <v>Name 5</v>
      </c>
      <c r="C7" s="27" t="str">
        <f>IF(K7=0,"",SUMIFS(Export!F:F,Export!B:B,B7))</f>
        <v/>
      </c>
      <c r="D7" s="27" t="str">
        <f>IF(K7=0,"",SUMIFS(Export!G:G,Export!B:B,B7))</f>
        <v/>
      </c>
      <c r="E7" s="27" t="str">
        <f>IF(K7=0,"",SUMIFS(Export!H:H,Export!B:B,B7))</f>
        <v/>
      </c>
      <c r="F7" s="27" t="str">
        <f>IF(K7=0,"",SUMIFS(Export!I:I,Export!B:B,B7))</f>
        <v/>
      </c>
      <c r="G7" s="27" t="str">
        <f>IF(K7=0,"",SUMIFS(Export!J:J,Export!B:B,B7))</f>
        <v/>
      </c>
      <c r="H7" s="27" t="str">
        <f>IF(K7=0,"",SUMIFS(Export!K:K,Export!B:B,B7))</f>
        <v/>
      </c>
      <c r="I7" s="27" t="str">
        <f>IF(K7=0,"",SUMIFS(Export!L:L,Export!B:B,B7))</f>
        <v/>
      </c>
      <c r="J7" s="23" t="str">
        <f t="shared" si="0"/>
        <v/>
      </c>
      <c r="K7" s="23">
        <f>COUNTIFS(Export!B:B,B7)</f>
        <v>0</v>
      </c>
      <c r="L7" s="43" t="str">
        <f t="shared" si="1"/>
        <v/>
      </c>
    </row>
    <row r="8" spans="1:12" ht="20.45" customHeight="1" x14ac:dyDescent="0.2">
      <c r="A8" s="25" t="b">
        <v>0</v>
      </c>
      <c r="B8" s="42" t="str">
        <f>+Averages!A8</f>
        <v>Name 6</v>
      </c>
      <c r="C8" s="27" t="str">
        <f>IF(K8=0,"",SUMIFS(Export!F:F,Export!B:B,B8))</f>
        <v/>
      </c>
      <c r="D8" s="27" t="str">
        <f>IF(K8=0,"",SUMIFS(Export!G:G,Export!B:B,B8))</f>
        <v/>
      </c>
      <c r="E8" s="27" t="str">
        <f>IF(K8=0,"",SUMIFS(Export!H:H,Export!B:B,B8))</f>
        <v/>
      </c>
      <c r="F8" s="27" t="str">
        <f>IF(K8=0,"",SUMIFS(Export!I:I,Export!B:B,B8))</f>
        <v/>
      </c>
      <c r="G8" s="27" t="str">
        <f>IF(K8=0,"",SUMIFS(Export!J:J,Export!B:B,B8))</f>
        <v/>
      </c>
      <c r="H8" s="27" t="str">
        <f>IF(K8=0,"",SUMIFS(Export!K:K,Export!B:B,B8))</f>
        <v/>
      </c>
      <c r="I8" s="27" t="str">
        <f>IF(K8=0,"",SUMIFS(Export!L:L,Export!B:B,B8))</f>
        <v/>
      </c>
      <c r="J8" s="23" t="str">
        <f t="shared" si="0"/>
        <v/>
      </c>
      <c r="K8" s="23">
        <f>COUNTIFS(Export!B:B,B8)</f>
        <v>0</v>
      </c>
      <c r="L8" s="43" t="str">
        <f t="shared" si="1"/>
        <v/>
      </c>
    </row>
    <row r="9" spans="1:12" ht="20.45" customHeight="1" x14ac:dyDescent="0.2">
      <c r="A9" s="23" t="b">
        <v>0</v>
      </c>
      <c r="B9" s="42" t="str">
        <f>+Averages!A9</f>
        <v>Name 7</v>
      </c>
      <c r="C9" s="27" t="str">
        <f>IF(K9=0,"",SUMIFS(Export!F:F,Export!B:B,B9))</f>
        <v/>
      </c>
      <c r="D9" s="27" t="str">
        <f>IF(K9=0,"",SUMIFS(Export!G:G,Export!B:B,B9))</f>
        <v/>
      </c>
      <c r="E9" s="27" t="str">
        <f>IF(K9=0,"",SUMIFS(Export!H:H,Export!B:B,B9))</f>
        <v/>
      </c>
      <c r="F9" s="27" t="str">
        <f>IF(K9=0,"",SUMIFS(Export!I:I,Export!B:B,B9))</f>
        <v/>
      </c>
      <c r="G9" s="27" t="str">
        <f>IF(K9=0,"",SUMIFS(Export!J:J,Export!B:B,B9))</f>
        <v/>
      </c>
      <c r="H9" s="27" t="str">
        <f>IF(K9=0,"",SUMIFS(Export!K:K,Export!B:B,B9))</f>
        <v/>
      </c>
      <c r="I9" s="27" t="str">
        <f>IF(K9=0,"",SUMIFS(Export!L:L,Export!B:B,B9))</f>
        <v/>
      </c>
      <c r="J9" s="23" t="str">
        <f t="shared" si="0"/>
        <v/>
      </c>
      <c r="K9" s="23">
        <f>COUNTIFS(Export!B:B,B9)</f>
        <v>0</v>
      </c>
      <c r="L9" s="43" t="str">
        <f t="shared" si="1"/>
        <v/>
      </c>
    </row>
    <row r="10" spans="1:12" ht="20.45" customHeight="1" x14ac:dyDescent="0.2">
      <c r="A10" s="25" t="b">
        <v>0</v>
      </c>
      <c r="B10" s="42" t="str">
        <f>+Averages!A10</f>
        <v>Name 8</v>
      </c>
      <c r="C10" s="27" t="str">
        <f>IF(K10=0,"",SUMIFS(Export!F:F,Export!B:B,B10))</f>
        <v/>
      </c>
      <c r="D10" s="27" t="str">
        <f>IF(K10=0,"",SUMIFS(Export!G:G,Export!B:B,B10))</f>
        <v/>
      </c>
      <c r="E10" s="27" t="str">
        <f>IF(K10=0,"",SUMIFS(Export!H:H,Export!B:B,B10))</f>
        <v/>
      </c>
      <c r="F10" s="27" t="str">
        <f>IF(K10=0,"",SUMIFS(Export!I:I,Export!B:B,B10))</f>
        <v/>
      </c>
      <c r="G10" s="27" t="str">
        <f>IF(K10=0,"",SUMIFS(Export!J:J,Export!B:B,B10))</f>
        <v/>
      </c>
      <c r="H10" s="27" t="str">
        <f>IF(K10=0,"",SUMIFS(Export!K:K,Export!B:B,B10))</f>
        <v/>
      </c>
      <c r="I10" s="27" t="str">
        <f>IF(K10=0,"",SUMIFS(Export!L:L,Export!B:B,B10))</f>
        <v/>
      </c>
      <c r="J10" s="23" t="str">
        <f t="shared" si="0"/>
        <v/>
      </c>
      <c r="K10" s="23">
        <f>COUNTIFS(Export!B:B,B10)</f>
        <v>0</v>
      </c>
      <c r="L10" s="43" t="str">
        <f t="shared" si="1"/>
        <v/>
      </c>
    </row>
    <row r="11" spans="1:12" ht="20.45" customHeight="1" x14ac:dyDescent="0.2">
      <c r="A11" s="23" t="b">
        <v>0</v>
      </c>
      <c r="B11" s="42" t="str">
        <f>+Averages!A11</f>
        <v>Name 9</v>
      </c>
      <c r="C11" s="27" t="str">
        <f>IF(K11=0,"",SUMIFS(Export!F:F,Export!B:B,B11))</f>
        <v/>
      </c>
      <c r="D11" s="27" t="str">
        <f>IF(K11=0,"",SUMIFS(Export!G:G,Export!B:B,B11))</f>
        <v/>
      </c>
      <c r="E11" s="27" t="str">
        <f>IF(K11=0,"",SUMIFS(Export!H:H,Export!B:B,B11))</f>
        <v/>
      </c>
      <c r="F11" s="27" t="str">
        <f>IF(K11=0,"",SUMIFS(Export!I:I,Export!B:B,B11))</f>
        <v/>
      </c>
      <c r="G11" s="27" t="str">
        <f>IF(K11=0,"",SUMIFS(Export!J:J,Export!B:B,B11))</f>
        <v/>
      </c>
      <c r="H11" s="27" t="str">
        <f>IF(K11=0,"",SUMIFS(Export!K:K,Export!B:B,B11))</f>
        <v/>
      </c>
      <c r="I11" s="27" t="str">
        <f>IF(K11=0,"",SUMIFS(Export!L:L,Export!B:B,B11))</f>
        <v/>
      </c>
      <c r="J11" s="23" t="str">
        <f t="shared" si="0"/>
        <v/>
      </c>
      <c r="K11" s="23">
        <f>COUNTIFS(Export!B:B,B11)</f>
        <v>0</v>
      </c>
      <c r="L11" s="43" t="str">
        <f t="shared" si="1"/>
        <v/>
      </c>
    </row>
    <row r="12" spans="1:12" ht="20.45" customHeight="1" x14ac:dyDescent="0.2">
      <c r="A12" s="25" t="b">
        <v>0</v>
      </c>
      <c r="B12" s="42" t="str">
        <f>+Averages!A12</f>
        <v>Name 10</v>
      </c>
      <c r="C12" s="27" t="str">
        <f>IF(K12=0,"",SUMIFS(Export!F:F,Export!B:B,B12))</f>
        <v/>
      </c>
      <c r="D12" s="27" t="str">
        <f>IF(K12=0,"",SUMIFS(Export!G:G,Export!B:B,B12))</f>
        <v/>
      </c>
      <c r="E12" s="27" t="str">
        <f>IF(K12=0,"",SUMIFS(Export!H:H,Export!B:B,B12))</f>
        <v/>
      </c>
      <c r="F12" s="27" t="str">
        <f>IF(K12=0,"",SUMIFS(Export!I:I,Export!B:B,B12))</f>
        <v/>
      </c>
      <c r="G12" s="27" t="str">
        <f>IF(K12=0,"",SUMIFS(Export!J:J,Export!B:B,B12))</f>
        <v/>
      </c>
      <c r="H12" s="27" t="str">
        <f>IF(K12=0,"",SUMIFS(Export!K:K,Export!B:B,B12))</f>
        <v/>
      </c>
      <c r="I12" s="27" t="str">
        <f>IF(K12=0,"",SUMIFS(Export!L:L,Export!B:B,B12))</f>
        <v/>
      </c>
      <c r="J12" s="23" t="str">
        <f t="shared" si="0"/>
        <v/>
      </c>
      <c r="K12" s="23">
        <f>COUNTIFS(Export!B:B,B12)</f>
        <v>0</v>
      </c>
      <c r="L12" s="43" t="str">
        <f t="shared" si="1"/>
        <v/>
      </c>
    </row>
    <row r="13" spans="1:12" ht="20.45" customHeight="1" x14ac:dyDescent="0.2">
      <c r="A13" s="23" t="b">
        <v>0</v>
      </c>
      <c r="B13" s="42" t="str">
        <f>+Averages!A13</f>
        <v>Name 11</v>
      </c>
      <c r="C13" s="27" t="str">
        <f>IF(K13=0,"",SUMIFS(Export!F:F,Export!B:B,B13))</f>
        <v/>
      </c>
      <c r="D13" s="27" t="str">
        <f>IF(K13=0,"",SUMIFS(Export!G:G,Export!B:B,B13))</f>
        <v/>
      </c>
      <c r="E13" s="27" t="str">
        <f>IF(K13=0,"",SUMIFS(Export!H:H,Export!B:B,B13))</f>
        <v/>
      </c>
      <c r="F13" s="27" t="str">
        <f>IF(K13=0,"",SUMIFS(Export!I:I,Export!B:B,B13))</f>
        <v/>
      </c>
      <c r="G13" s="27" t="str">
        <f>IF(K13=0,"",SUMIFS(Export!J:J,Export!B:B,B13))</f>
        <v/>
      </c>
      <c r="H13" s="27" t="str">
        <f>IF(K13=0,"",SUMIFS(Export!K:K,Export!B:B,B13))</f>
        <v/>
      </c>
      <c r="I13" s="27" t="str">
        <f>IF(K13=0,"",SUMIFS(Export!L:L,Export!B:B,B13))</f>
        <v/>
      </c>
      <c r="J13" s="23" t="str">
        <f t="shared" si="0"/>
        <v/>
      </c>
      <c r="K13" s="23">
        <f>COUNTIFS(Export!B:B,B13)</f>
        <v>0</v>
      </c>
      <c r="L13" s="43" t="str">
        <f t="shared" si="1"/>
        <v/>
      </c>
    </row>
    <row r="14" spans="1:12" ht="20.45" customHeight="1" x14ac:dyDescent="0.2">
      <c r="A14" s="25" t="b">
        <v>0</v>
      </c>
      <c r="B14" s="42" t="str">
        <f>+Averages!A14</f>
        <v>Name 12</v>
      </c>
      <c r="C14" s="27" t="str">
        <f>IF(K14=0,"",SUMIFS(Export!F:F,Export!B:B,B14))</f>
        <v/>
      </c>
      <c r="D14" s="27" t="str">
        <f>IF(K14=0,"",SUMIFS(Export!G:G,Export!B:B,B14))</f>
        <v/>
      </c>
      <c r="E14" s="27" t="str">
        <f>IF(K14=0,"",SUMIFS(Export!H:H,Export!B:B,B14))</f>
        <v/>
      </c>
      <c r="F14" s="27" t="str">
        <f>IF(K14=0,"",SUMIFS(Export!I:I,Export!B:B,B14))</f>
        <v/>
      </c>
      <c r="G14" s="27" t="str">
        <f>IF(K14=0,"",SUMIFS(Export!J:J,Export!B:B,B14))</f>
        <v/>
      </c>
      <c r="H14" s="27" t="str">
        <f>IF(K14=0,"",SUMIFS(Export!K:K,Export!B:B,B14))</f>
        <v/>
      </c>
      <c r="I14" s="27" t="str">
        <f>IF(K14=0,"",SUMIFS(Export!L:L,Export!B:B,B14))</f>
        <v/>
      </c>
      <c r="J14" s="23" t="str">
        <f t="shared" si="0"/>
        <v/>
      </c>
      <c r="K14" s="23">
        <f>COUNTIFS(Export!B:B,B14)</f>
        <v>0</v>
      </c>
      <c r="L14" s="43" t="str">
        <f t="shared" si="1"/>
        <v/>
      </c>
    </row>
    <row r="15" spans="1:12" ht="20.45" customHeight="1" x14ac:dyDescent="0.2">
      <c r="A15" s="23" t="b">
        <v>0</v>
      </c>
      <c r="B15" s="42" t="str">
        <f>+Averages!A15</f>
        <v>Name 13</v>
      </c>
      <c r="C15" s="27" t="str">
        <f>IF(K15=0,"",SUMIFS(Export!F:F,Export!B:B,B15))</f>
        <v/>
      </c>
      <c r="D15" s="27" t="str">
        <f>IF(K15=0,"",SUMIFS(Export!G:G,Export!B:B,B15))</f>
        <v/>
      </c>
      <c r="E15" s="27" t="str">
        <f>IF(K15=0,"",SUMIFS(Export!H:H,Export!B:B,B15))</f>
        <v/>
      </c>
      <c r="F15" s="27" t="str">
        <f>IF(K15=0,"",SUMIFS(Export!I:I,Export!B:B,B15))</f>
        <v/>
      </c>
      <c r="G15" s="27" t="str">
        <f>IF(K15=0,"",SUMIFS(Export!J:J,Export!B:B,B15))</f>
        <v/>
      </c>
      <c r="H15" s="27" t="str">
        <f>IF(K15=0,"",SUMIFS(Export!K:K,Export!B:B,B15))</f>
        <v/>
      </c>
      <c r="I15" s="27" t="str">
        <f>IF(K15=0,"",SUMIFS(Export!L:L,Export!B:B,B15))</f>
        <v/>
      </c>
      <c r="J15" s="23" t="str">
        <f t="shared" si="0"/>
        <v/>
      </c>
      <c r="K15" s="23">
        <f>COUNTIFS(Export!B:B,B15)</f>
        <v>0</v>
      </c>
      <c r="L15" s="43" t="str">
        <f t="shared" si="1"/>
        <v/>
      </c>
    </row>
    <row r="16" spans="1:12" ht="20.45" customHeight="1" x14ac:dyDescent="0.2">
      <c r="A16" s="25" t="b">
        <v>0</v>
      </c>
      <c r="B16" s="42" t="str">
        <f>+Averages!A16</f>
        <v>Name 14</v>
      </c>
      <c r="C16" s="27" t="str">
        <f>IF(K16=0,"",SUMIFS(Export!F:F,Export!B:B,B16))</f>
        <v/>
      </c>
      <c r="D16" s="27" t="str">
        <f>IF(K16=0,"",SUMIFS(Export!G:G,Export!B:B,B16))</f>
        <v/>
      </c>
      <c r="E16" s="27" t="str">
        <f>IF(K16=0,"",SUMIFS(Export!H:H,Export!B:B,B16))</f>
        <v/>
      </c>
      <c r="F16" s="27" t="str">
        <f>IF(K16=0,"",SUMIFS(Export!I:I,Export!B:B,B16))</f>
        <v/>
      </c>
      <c r="G16" s="27" t="str">
        <f>IF(K16=0,"",SUMIFS(Export!J:J,Export!B:B,B16))</f>
        <v/>
      </c>
      <c r="H16" s="27" t="str">
        <f>IF(K16=0,"",SUMIFS(Export!K:K,Export!B:B,B16))</f>
        <v/>
      </c>
      <c r="I16" s="27" t="str">
        <f>IF(K16=0,"",SUMIFS(Export!L:L,Export!B:B,B16))</f>
        <v/>
      </c>
      <c r="J16" s="23" t="str">
        <f t="shared" si="0"/>
        <v/>
      </c>
      <c r="K16" s="23">
        <f>COUNTIFS(Export!B:B,B16)</f>
        <v>0</v>
      </c>
      <c r="L16" s="43" t="str">
        <f t="shared" si="1"/>
        <v/>
      </c>
    </row>
    <row r="17" spans="1:12" ht="20.45" customHeight="1" x14ac:dyDescent="0.2">
      <c r="A17" s="23" t="b">
        <v>0</v>
      </c>
      <c r="B17" s="42" t="str">
        <f>+Averages!A17</f>
        <v>Name 15</v>
      </c>
      <c r="C17" s="27" t="str">
        <f>IF(K17=0,"",SUMIFS(Export!F:F,Export!B:B,B17))</f>
        <v/>
      </c>
      <c r="D17" s="27" t="str">
        <f>IF(K17=0,"",SUMIFS(Export!G:G,Export!B:B,B17))</f>
        <v/>
      </c>
      <c r="E17" s="27" t="str">
        <f>IF(K17=0,"",SUMIFS(Export!H:H,Export!B:B,B17))</f>
        <v/>
      </c>
      <c r="F17" s="27" t="str">
        <f>IF(K17=0,"",SUMIFS(Export!I:I,Export!B:B,B17))</f>
        <v/>
      </c>
      <c r="G17" s="27" t="str">
        <f>IF(K17=0,"",SUMIFS(Export!J:J,Export!B:B,B17))</f>
        <v/>
      </c>
      <c r="H17" s="27" t="str">
        <f>IF(K17=0,"",SUMIFS(Export!K:K,Export!B:B,B17))</f>
        <v/>
      </c>
      <c r="I17" s="27" t="str">
        <f>IF(K17=0,"",SUMIFS(Export!L:L,Export!B:B,B17))</f>
        <v/>
      </c>
      <c r="J17" s="23" t="str">
        <f t="shared" si="0"/>
        <v/>
      </c>
      <c r="K17" s="23">
        <f>COUNTIFS(Export!B:B,B17)</f>
        <v>0</v>
      </c>
      <c r="L17" s="43" t="str">
        <f t="shared" si="1"/>
        <v/>
      </c>
    </row>
    <row r="18" spans="1:12" ht="20.45" customHeight="1" x14ac:dyDescent="0.2">
      <c r="A18" s="34"/>
      <c r="B18" s="28" t="s">
        <v>64</v>
      </c>
      <c r="C18" s="29">
        <f>SUM(C3:C17)</f>
        <v>0</v>
      </c>
      <c r="D18" s="29">
        <f t="shared" ref="D18:H18" si="2">SUM(D3:D17)</f>
        <v>0</v>
      </c>
      <c r="E18" s="29">
        <f t="shared" si="2"/>
        <v>0</v>
      </c>
      <c r="F18" s="29">
        <f t="shared" si="2"/>
        <v>0</v>
      </c>
      <c r="G18" s="29">
        <f t="shared" si="2"/>
        <v>0</v>
      </c>
      <c r="H18" s="29">
        <f t="shared" si="2"/>
        <v>0</v>
      </c>
      <c r="I18" s="29">
        <f>SUM(I3:I17)</f>
        <v>0</v>
      </c>
      <c r="J18" s="25" t="str">
        <f>IF(SUM(C18:I18)=0,"",SUM(C18:I18))</f>
        <v/>
      </c>
      <c r="K18" s="34"/>
      <c r="L18" s="44"/>
    </row>
    <row r="19" spans="1:12" ht="18" hidden="1" customHeight="1" x14ac:dyDescent="0.2">
      <c r="A19" s="53"/>
      <c r="B19" s="45"/>
      <c r="C19" s="45"/>
      <c r="D19" s="45"/>
      <c r="E19" s="45"/>
      <c r="F19" s="45"/>
      <c r="G19" s="45"/>
      <c r="H19" s="45"/>
      <c r="I19" s="45"/>
      <c r="J19" s="45"/>
      <c r="K19" s="45"/>
      <c r="L19" s="67"/>
    </row>
    <row r="20" spans="1:12" ht="20.45" customHeight="1" x14ac:dyDescent="0.2">
      <c r="A20" s="34"/>
      <c r="B20" s="28" t="s">
        <v>70</v>
      </c>
      <c r="C20" s="29">
        <f>SUMIFS(C3:C17,$A$3:$A$17,"TRUE")</f>
        <v>0</v>
      </c>
      <c r="D20" s="29">
        <f t="shared" ref="D20:J20" si="3">SUMIFS(D3:D17,$A$3:$A$17,"TRUE")</f>
        <v>0</v>
      </c>
      <c r="E20" s="29">
        <f t="shared" si="3"/>
        <v>0</v>
      </c>
      <c r="F20" s="29">
        <f t="shared" si="3"/>
        <v>0</v>
      </c>
      <c r="G20" s="29">
        <f t="shared" si="3"/>
        <v>0</v>
      </c>
      <c r="H20" s="29">
        <f t="shared" si="3"/>
        <v>0</v>
      </c>
      <c r="I20" s="29">
        <f t="shared" si="3"/>
        <v>0</v>
      </c>
      <c r="J20" s="25">
        <f t="shared" si="3"/>
        <v>0</v>
      </c>
      <c r="K20" s="34"/>
      <c r="L20" s="44">
        <f>SUMIFS(L3:L17,$A$3:$A$17,"TRUE")</f>
        <v>0</v>
      </c>
    </row>
  </sheetData>
  <mergeCells count="1">
    <mergeCell ref="A1:L1"/>
  </mergeCells>
  <pageMargins left="1" right="1" top="1" bottom="1" header="0.25" footer="0.25"/>
  <pageSetup orientation="portrait"/>
  <headerFooter>
    <oddFooter>&amp;C&amp;"Helvetica,Regular"&amp;11&amp;K000000&amp;P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showGridLines="0" workbookViewId="0">
      <selection activeCell="A3" sqref="A3"/>
    </sheetView>
  </sheetViews>
  <sheetFormatPr defaultColWidth="16.28515625" defaultRowHeight="18" customHeight="1" x14ac:dyDescent="0.2"/>
  <cols>
    <col min="1" max="1" width="12.7109375" style="20" customWidth="1"/>
    <col min="2" max="2" width="6.28515625" style="20" customWidth="1"/>
    <col min="3" max="3" width="5.7109375" style="20" customWidth="1"/>
    <col min="4" max="4" width="6.42578125" style="20" customWidth="1"/>
    <col min="5" max="5" width="6" style="20" bestFit="1" customWidth="1"/>
    <col min="6" max="6" width="6.140625" style="20" customWidth="1"/>
    <col min="7" max="7" width="7" style="20" customWidth="1"/>
    <col min="8" max="8" width="6" style="20" bestFit="1" customWidth="1"/>
    <col min="9" max="9" width="5.7109375" style="20" customWidth="1"/>
    <col min="10" max="256" width="16.28515625" style="20" customWidth="1"/>
  </cols>
  <sheetData>
    <row r="1" spans="1:9" ht="27.95" customHeight="1" x14ac:dyDescent="0.2">
      <c r="A1" s="256" t="s">
        <v>3</v>
      </c>
      <c r="B1" s="256"/>
      <c r="C1" s="256"/>
      <c r="D1" s="256"/>
      <c r="E1" s="256"/>
      <c r="F1" s="256"/>
      <c r="G1" s="256"/>
      <c r="H1" s="256"/>
      <c r="I1" s="256"/>
    </row>
    <row r="2" spans="1:9" ht="20.45" customHeight="1" x14ac:dyDescent="0.2">
      <c r="A2" s="54"/>
      <c r="B2" s="35" t="s">
        <v>56</v>
      </c>
      <c r="C2" s="36" t="s">
        <v>57</v>
      </c>
      <c r="D2" s="37" t="s">
        <v>58</v>
      </c>
      <c r="E2" s="38" t="s">
        <v>59</v>
      </c>
      <c r="F2" s="39" t="s">
        <v>60</v>
      </c>
      <c r="G2" s="40" t="s">
        <v>61</v>
      </c>
      <c r="H2" s="41" t="s">
        <v>62</v>
      </c>
      <c r="I2" s="21" t="s">
        <v>63</v>
      </c>
    </row>
    <row r="3" spans="1:9" ht="20.45" customHeight="1" x14ac:dyDescent="0.2">
      <c r="A3" s="56" t="s">
        <v>25</v>
      </c>
      <c r="B3" s="22" t="str">
        <f>'G1'!X2</f>
        <v/>
      </c>
      <c r="C3" s="22" t="str">
        <f>'G1'!Y2</f>
        <v/>
      </c>
      <c r="D3" s="22" t="str">
        <f>'G1'!Z2</f>
        <v/>
      </c>
      <c r="E3" s="22" t="str">
        <f>'G1'!AA2</f>
        <v/>
      </c>
      <c r="F3" s="22" t="str">
        <f>'G1'!AB2</f>
        <v/>
      </c>
      <c r="G3" s="22" t="str">
        <f>'G1'!AC2</f>
        <v/>
      </c>
      <c r="H3" s="22" t="str">
        <f>'G1'!AD2</f>
        <v/>
      </c>
      <c r="I3" s="23" t="str">
        <f t="shared" ref="I3:I21" si="0">IF(SUM(B3:H3)=0,"",SUM(B3:H3))</f>
        <v/>
      </c>
    </row>
    <row r="4" spans="1:9" ht="20.45" customHeight="1" x14ac:dyDescent="0.2">
      <c r="A4" s="57" t="s">
        <v>26</v>
      </c>
      <c r="B4" s="24" t="str">
        <f>'G2'!X2</f>
        <v/>
      </c>
      <c r="C4" s="24" t="str">
        <f>'G2'!Y2</f>
        <v/>
      </c>
      <c r="D4" s="24" t="str">
        <f>'G2'!Z2</f>
        <v/>
      </c>
      <c r="E4" s="24" t="str">
        <f>'G2'!AA2</f>
        <v/>
      </c>
      <c r="F4" s="24" t="str">
        <f>'G2'!AB2</f>
        <v/>
      </c>
      <c r="G4" s="24" t="str">
        <f>'G2'!AC2</f>
        <v/>
      </c>
      <c r="H4" s="24" t="str">
        <f>'G2'!AD2</f>
        <v/>
      </c>
      <c r="I4" s="25" t="str">
        <f t="shared" si="0"/>
        <v/>
      </c>
    </row>
    <row r="5" spans="1:9" ht="20.45" customHeight="1" x14ac:dyDescent="0.2">
      <c r="A5" s="56" t="s">
        <v>27</v>
      </c>
      <c r="B5" s="22" t="str">
        <f>'G3'!X2</f>
        <v/>
      </c>
      <c r="C5" s="22" t="str">
        <f>'G3'!Y2</f>
        <v/>
      </c>
      <c r="D5" s="22" t="str">
        <f>'G3'!Z2</f>
        <v/>
      </c>
      <c r="E5" s="22" t="str">
        <f>'G3'!AA2</f>
        <v/>
      </c>
      <c r="F5" s="22" t="str">
        <f>'G3'!AB2</f>
        <v/>
      </c>
      <c r="G5" s="22" t="str">
        <f>'G3'!AC2</f>
        <v/>
      </c>
      <c r="H5" s="22" t="str">
        <f>'G3'!AD2</f>
        <v/>
      </c>
      <c r="I5" s="23" t="str">
        <f t="shared" si="0"/>
        <v/>
      </c>
    </row>
    <row r="6" spans="1:9" ht="20.45" customHeight="1" x14ac:dyDescent="0.2">
      <c r="A6" s="57" t="s">
        <v>28</v>
      </c>
      <c r="B6" s="26" t="str">
        <f>'G4'!X2</f>
        <v/>
      </c>
      <c r="C6" s="24" t="str">
        <f>'G4'!Y2</f>
        <v/>
      </c>
      <c r="D6" s="24" t="str">
        <f>'G4'!Z2</f>
        <v/>
      </c>
      <c r="E6" s="24" t="str">
        <f>'G4'!AA2</f>
        <v/>
      </c>
      <c r="F6" s="24" t="str">
        <f>'G4'!AB2</f>
        <v/>
      </c>
      <c r="G6" s="24" t="str">
        <f>'G4'!AC2</f>
        <v/>
      </c>
      <c r="H6" s="24" t="str">
        <f>'G4'!AD2</f>
        <v/>
      </c>
      <c r="I6" s="25" t="str">
        <f>IF(SUM(B6:H6)=0,"",SUM(B6:H6))</f>
        <v/>
      </c>
    </row>
    <row r="7" spans="1:9" ht="20.45" customHeight="1" x14ac:dyDescent="0.2">
      <c r="A7" s="56" t="s">
        <v>29</v>
      </c>
      <c r="B7" s="22" t="str">
        <f>'G5'!X2</f>
        <v/>
      </c>
      <c r="C7" s="22" t="str">
        <f>'G5'!Y2</f>
        <v/>
      </c>
      <c r="D7" s="22" t="str">
        <f>'G5'!Z2</f>
        <v/>
      </c>
      <c r="E7" s="22" t="str">
        <f>'G5'!AA2</f>
        <v/>
      </c>
      <c r="F7" s="22" t="str">
        <f>'G5'!AB2</f>
        <v/>
      </c>
      <c r="G7" s="22" t="str">
        <f>'G5'!AC2</f>
        <v/>
      </c>
      <c r="H7" s="22" t="str">
        <f>'G5'!AD2</f>
        <v/>
      </c>
      <c r="I7" s="23" t="str">
        <f t="shared" si="0"/>
        <v/>
      </c>
    </row>
    <row r="8" spans="1:9" ht="20.45" customHeight="1" x14ac:dyDescent="0.2">
      <c r="A8" s="57" t="s">
        <v>30</v>
      </c>
      <c r="B8" s="22" t="str">
        <f>'G6'!X2</f>
        <v/>
      </c>
      <c r="C8" s="22" t="str">
        <f>'G6'!Y2</f>
        <v/>
      </c>
      <c r="D8" s="22" t="str">
        <f>'G6'!Z2</f>
        <v/>
      </c>
      <c r="E8" s="22" t="str">
        <f>'G6'!AA2</f>
        <v/>
      </c>
      <c r="F8" s="22" t="str">
        <f>'G6'!AB2</f>
        <v/>
      </c>
      <c r="G8" s="22" t="str">
        <f>'G6'!AC2</f>
        <v/>
      </c>
      <c r="H8" s="22" t="str">
        <f>'G6'!AD2</f>
        <v/>
      </c>
      <c r="I8" s="23" t="str">
        <f t="shared" si="0"/>
        <v/>
      </c>
    </row>
    <row r="9" spans="1:9" ht="20.45" customHeight="1" x14ac:dyDescent="0.2">
      <c r="A9" s="56" t="s">
        <v>31</v>
      </c>
      <c r="B9" s="22" t="str">
        <f>'G7'!X2</f>
        <v/>
      </c>
      <c r="C9" s="22" t="str">
        <f>'G7'!Y2</f>
        <v/>
      </c>
      <c r="D9" s="22" t="str">
        <f>'G7'!Z2</f>
        <v/>
      </c>
      <c r="E9" s="22" t="str">
        <f>'G7'!AA2</f>
        <v/>
      </c>
      <c r="F9" s="22" t="str">
        <f>'G7'!AB2</f>
        <v/>
      </c>
      <c r="G9" s="22" t="str">
        <f>'G7'!AC2</f>
        <v/>
      </c>
      <c r="H9" s="22" t="str">
        <f>'G7'!AD2</f>
        <v/>
      </c>
      <c r="I9" s="23" t="str">
        <f t="shared" si="0"/>
        <v/>
      </c>
    </row>
    <row r="10" spans="1:9" ht="20.45" customHeight="1" x14ac:dyDescent="0.2">
      <c r="A10" s="57" t="s">
        <v>32</v>
      </c>
      <c r="B10" s="26" t="str">
        <f>'G8'!X2</f>
        <v/>
      </c>
      <c r="C10" s="24" t="str">
        <f>'G8'!Y2</f>
        <v/>
      </c>
      <c r="D10" s="24" t="str">
        <f>'G8'!Z2</f>
        <v/>
      </c>
      <c r="E10" s="24" t="str">
        <f>'G8'!AA2</f>
        <v/>
      </c>
      <c r="F10" s="24" t="str">
        <f>'G8'!AB2</f>
        <v/>
      </c>
      <c r="G10" s="24" t="str">
        <f>'G8'!AC2</f>
        <v/>
      </c>
      <c r="H10" s="24" t="str">
        <f>'G8'!AD2</f>
        <v/>
      </c>
      <c r="I10" s="25" t="str">
        <f t="shared" si="0"/>
        <v/>
      </c>
    </row>
    <row r="11" spans="1:9" ht="20.45" customHeight="1" x14ac:dyDescent="0.2">
      <c r="A11" s="56" t="s">
        <v>33</v>
      </c>
      <c r="B11" s="27" t="str">
        <f>'G9'!X2</f>
        <v/>
      </c>
      <c r="C11" s="22" t="str">
        <f>'G9'!Y2</f>
        <v/>
      </c>
      <c r="D11" s="22" t="str">
        <f>'G9'!Z2</f>
        <v/>
      </c>
      <c r="E11" s="22" t="str">
        <f>'G9'!AA2</f>
        <v/>
      </c>
      <c r="F11" s="22" t="str">
        <f>'G9'!AB2</f>
        <v/>
      </c>
      <c r="G11" s="22" t="str">
        <f>'G9'!AC2</f>
        <v/>
      </c>
      <c r="H11" s="22" t="str">
        <f>'G9'!AD2</f>
        <v/>
      </c>
      <c r="I11" s="23" t="str">
        <f t="shared" si="0"/>
        <v/>
      </c>
    </row>
    <row r="12" spans="1:9" ht="20.45" customHeight="1" x14ac:dyDescent="0.2">
      <c r="A12" s="57" t="s">
        <v>34</v>
      </c>
      <c r="B12" s="24" t="str">
        <f>'G10'!X2</f>
        <v/>
      </c>
      <c r="C12" s="24" t="str">
        <f>'G10'!Y2</f>
        <v/>
      </c>
      <c r="D12" s="24" t="str">
        <f>'G10'!Z2</f>
        <v/>
      </c>
      <c r="E12" s="24" t="str">
        <f>'G10'!AA2</f>
        <v/>
      </c>
      <c r="F12" s="24" t="str">
        <f>'G10'!AB2</f>
        <v/>
      </c>
      <c r="G12" s="24" t="str">
        <f>'G10'!AC2</f>
        <v/>
      </c>
      <c r="H12" s="24" t="str">
        <f>'G10'!AD2</f>
        <v/>
      </c>
      <c r="I12" s="25" t="str">
        <f t="shared" si="0"/>
        <v/>
      </c>
    </row>
    <row r="13" spans="1:9" ht="20.45" customHeight="1" x14ac:dyDescent="0.2">
      <c r="A13" s="56" t="s">
        <v>35</v>
      </c>
      <c r="B13" s="27" t="str">
        <f>'G11'!X2</f>
        <v/>
      </c>
      <c r="C13" s="22" t="str">
        <f>'G11'!Y2</f>
        <v/>
      </c>
      <c r="D13" s="22" t="str">
        <f>'G11'!Z2</f>
        <v/>
      </c>
      <c r="E13" s="22" t="str">
        <f>'G11'!AA2</f>
        <v/>
      </c>
      <c r="F13" s="22" t="str">
        <f>'G11'!AB2</f>
        <v/>
      </c>
      <c r="G13" s="22" t="str">
        <f>'G11'!AC2</f>
        <v/>
      </c>
      <c r="H13" s="22" t="str">
        <f>'G11'!AD2</f>
        <v/>
      </c>
      <c r="I13" s="23" t="str">
        <f t="shared" si="0"/>
        <v/>
      </c>
    </row>
    <row r="14" spans="1:9" ht="20.45" customHeight="1" x14ac:dyDescent="0.2">
      <c r="A14" s="57" t="s">
        <v>36</v>
      </c>
      <c r="B14" s="26" t="str">
        <f>'G12'!X2</f>
        <v/>
      </c>
      <c r="C14" s="24" t="str">
        <f>'G12'!Y2</f>
        <v/>
      </c>
      <c r="D14" s="24" t="str">
        <f>'G12'!Z2</f>
        <v/>
      </c>
      <c r="E14" s="24" t="str">
        <f>'G12'!AA2</f>
        <v/>
      </c>
      <c r="F14" s="24" t="str">
        <f>'G12'!AB2</f>
        <v/>
      </c>
      <c r="G14" s="24" t="str">
        <f>'G12'!AC2</f>
        <v/>
      </c>
      <c r="H14" s="24" t="str">
        <f>'G12'!AD2</f>
        <v/>
      </c>
      <c r="I14" s="25" t="str">
        <f t="shared" si="0"/>
        <v/>
      </c>
    </row>
    <row r="15" spans="1:9" ht="20.45" customHeight="1" x14ac:dyDescent="0.2">
      <c r="A15" s="56" t="s">
        <v>37</v>
      </c>
      <c r="B15" s="27" t="str">
        <f>'G13'!X2</f>
        <v/>
      </c>
      <c r="C15" s="22" t="str">
        <f>'G13'!Y2</f>
        <v/>
      </c>
      <c r="D15" s="22" t="str">
        <f>'G13'!Z2</f>
        <v/>
      </c>
      <c r="E15" s="22" t="str">
        <f>'G13'!AA2</f>
        <v/>
      </c>
      <c r="F15" s="22" t="str">
        <f>'G13'!AB2</f>
        <v/>
      </c>
      <c r="G15" s="22" t="str">
        <f>'G13'!AC2</f>
        <v/>
      </c>
      <c r="H15" s="22" t="str">
        <f>'G13'!AD2</f>
        <v/>
      </c>
      <c r="I15" s="23" t="str">
        <f t="shared" si="0"/>
        <v/>
      </c>
    </row>
    <row r="16" spans="1:9" ht="20.45" customHeight="1" x14ac:dyDescent="0.2">
      <c r="A16" s="57" t="s">
        <v>38</v>
      </c>
      <c r="B16" s="26" t="str">
        <f>'G14'!X2</f>
        <v/>
      </c>
      <c r="C16" s="24" t="str">
        <f>'G14'!Y2</f>
        <v/>
      </c>
      <c r="D16" s="24" t="str">
        <f>'G14'!Z2</f>
        <v/>
      </c>
      <c r="E16" s="24" t="str">
        <f>'G14'!AA2</f>
        <v/>
      </c>
      <c r="F16" s="24" t="str">
        <f>'G14'!AB2</f>
        <v/>
      </c>
      <c r="G16" s="24" t="str">
        <f>'G14'!AC2</f>
        <v/>
      </c>
      <c r="H16" s="24" t="str">
        <f>'G14'!AD2</f>
        <v/>
      </c>
      <c r="I16" s="25" t="str">
        <f t="shared" si="0"/>
        <v/>
      </c>
    </row>
    <row r="17" spans="1:9" ht="20.45" customHeight="1" x14ac:dyDescent="0.2">
      <c r="A17" s="56" t="s">
        <v>39</v>
      </c>
      <c r="B17" s="26" t="str">
        <f>'G15'!X2</f>
        <v/>
      </c>
      <c r="C17" s="24" t="str">
        <f>'G15'!Y2</f>
        <v/>
      </c>
      <c r="D17" s="24" t="str">
        <f>'G15'!Z2</f>
        <v/>
      </c>
      <c r="E17" s="24" t="str">
        <f>'G15'!AA2</f>
        <v/>
      </c>
      <c r="F17" s="24" t="str">
        <f>'G15'!AB2</f>
        <v/>
      </c>
      <c r="G17" s="24" t="str">
        <f>'G15'!AC2</f>
        <v/>
      </c>
      <c r="H17" s="24" t="str">
        <f>'G15'!AD2</f>
        <v/>
      </c>
      <c r="I17" s="25" t="str">
        <f t="shared" si="0"/>
        <v/>
      </c>
    </row>
    <row r="18" spans="1:9" ht="20.45" customHeight="1" x14ac:dyDescent="0.2">
      <c r="A18" s="57" t="s">
        <v>5</v>
      </c>
      <c r="B18" s="26" t="str">
        <f>'G16'!X2</f>
        <v/>
      </c>
      <c r="C18" s="24" t="str">
        <f>'G16'!Y2</f>
        <v/>
      </c>
      <c r="D18" s="24" t="str">
        <f>'G16'!Z2</f>
        <v/>
      </c>
      <c r="E18" s="24" t="str">
        <f>'G16'!AA2</f>
        <v/>
      </c>
      <c r="F18" s="24" t="str">
        <f>'G16'!AB2</f>
        <v/>
      </c>
      <c r="G18" s="24" t="str">
        <f>'G16'!AC2</f>
        <v/>
      </c>
      <c r="H18" s="24" t="str">
        <f>'G16'!AD2</f>
        <v/>
      </c>
      <c r="I18" s="25" t="str">
        <f t="shared" si="0"/>
        <v/>
      </c>
    </row>
    <row r="19" spans="1:9" ht="20.45" customHeight="1" x14ac:dyDescent="0.2">
      <c r="A19" s="56" t="s">
        <v>6</v>
      </c>
      <c r="B19" s="26" t="str">
        <f>'G17'!X2</f>
        <v/>
      </c>
      <c r="C19" s="24" t="str">
        <f>'G17'!Y2</f>
        <v/>
      </c>
      <c r="D19" s="24" t="str">
        <f>'G17'!Z2</f>
        <v/>
      </c>
      <c r="E19" s="24" t="str">
        <f>'G17'!AA2</f>
        <v/>
      </c>
      <c r="F19" s="24" t="str">
        <f>'G17'!AB2</f>
        <v/>
      </c>
      <c r="G19" s="24" t="str">
        <f>'G17'!AC2</f>
        <v/>
      </c>
      <c r="H19" s="24" t="str">
        <f>'G17'!AD2</f>
        <v/>
      </c>
      <c r="I19" s="25" t="str">
        <f t="shared" si="0"/>
        <v/>
      </c>
    </row>
    <row r="20" spans="1:9" ht="20.45" customHeight="1" x14ac:dyDescent="0.2">
      <c r="A20" s="28" t="s">
        <v>64</v>
      </c>
      <c r="B20" s="29">
        <f t="shared" ref="B20:H20" si="1">SUM(B3:B19)</f>
        <v>0</v>
      </c>
      <c r="C20" s="29">
        <f t="shared" si="1"/>
        <v>0</v>
      </c>
      <c r="D20" s="29">
        <f t="shared" si="1"/>
        <v>0</v>
      </c>
      <c r="E20" s="29">
        <f t="shared" si="1"/>
        <v>0</v>
      </c>
      <c r="F20" s="29">
        <f t="shared" si="1"/>
        <v>0</v>
      </c>
      <c r="G20" s="29">
        <f t="shared" si="1"/>
        <v>0</v>
      </c>
      <c r="H20" s="29">
        <f t="shared" si="1"/>
        <v>0</v>
      </c>
      <c r="I20" s="25" t="str">
        <f t="shared" si="0"/>
        <v/>
      </c>
    </row>
    <row r="21" spans="1:9" ht="20.45" customHeight="1" x14ac:dyDescent="0.2">
      <c r="A21" s="30" t="s">
        <v>65</v>
      </c>
      <c r="B21" s="31">
        <f>11*COUNTIF($I$3:$I$19,"&gt;0")</f>
        <v>0</v>
      </c>
      <c r="C21" s="31">
        <f>4*COUNTIF($I$3:$I$19,"&gt;0")</f>
        <v>0</v>
      </c>
      <c r="D21" s="31">
        <f>1*COUNTIF($I$3:$I$19,"&gt;0")</f>
        <v>0</v>
      </c>
      <c r="E21" s="31">
        <f>1*COUNTIF($I$3:$I$19,"&gt;0")</f>
        <v>0</v>
      </c>
      <c r="F21" s="31">
        <f>1*COUNTIF($I$3:$I$19,"&gt;0")</f>
        <v>0</v>
      </c>
      <c r="G21" s="31">
        <f>1*COUNTIF($I$3:$I$19,"&gt;0")</f>
        <v>0</v>
      </c>
      <c r="H21" s="31">
        <f>1*COUNTIF($I$3:$I$19,"&gt;0")</f>
        <v>0</v>
      </c>
      <c r="I21" s="23" t="str">
        <f t="shared" si="0"/>
        <v/>
      </c>
    </row>
    <row r="22" spans="1:9" ht="20.45" customHeight="1" x14ac:dyDescent="0.2">
      <c r="A22" s="28" t="s">
        <v>66</v>
      </c>
      <c r="B22" s="32" t="str">
        <f t="shared" ref="B22:I22" si="2">IF($I$21="","",B20/($I$21/20))</f>
        <v/>
      </c>
      <c r="C22" s="32" t="str">
        <f t="shared" si="2"/>
        <v/>
      </c>
      <c r="D22" s="32" t="str">
        <f t="shared" si="2"/>
        <v/>
      </c>
      <c r="E22" s="32" t="str">
        <f t="shared" si="2"/>
        <v/>
      </c>
      <c r="F22" s="32" t="str">
        <f t="shared" si="2"/>
        <v/>
      </c>
      <c r="G22" s="32" t="str">
        <f t="shared" si="2"/>
        <v/>
      </c>
      <c r="H22" s="32" t="str">
        <f t="shared" si="2"/>
        <v/>
      </c>
      <c r="I22" s="32" t="str">
        <f t="shared" si="2"/>
        <v/>
      </c>
    </row>
    <row r="23" spans="1:9" ht="20.45" customHeight="1" x14ac:dyDescent="0.2">
      <c r="A23" s="30" t="s">
        <v>67</v>
      </c>
      <c r="B23" s="113" t="str">
        <f t="shared" ref="B23:I23" si="3">IFERROR(B20/B21,"")</f>
        <v/>
      </c>
      <c r="C23" s="113" t="str">
        <f t="shared" si="3"/>
        <v/>
      </c>
      <c r="D23" s="113" t="str">
        <f t="shared" si="3"/>
        <v/>
      </c>
      <c r="E23" s="113" t="str">
        <f t="shared" si="3"/>
        <v/>
      </c>
      <c r="F23" s="113" t="str">
        <f t="shared" si="3"/>
        <v/>
      </c>
      <c r="G23" s="113" t="str">
        <f t="shared" si="3"/>
        <v/>
      </c>
      <c r="H23" s="113" t="str">
        <f t="shared" si="3"/>
        <v/>
      </c>
      <c r="I23" s="113" t="str">
        <f t="shared" si="3"/>
        <v/>
      </c>
    </row>
  </sheetData>
  <mergeCells count="1">
    <mergeCell ref="A1:I1"/>
  </mergeCells>
  <pageMargins left="1" right="1" top="1" bottom="1" header="0.25" footer="0.25"/>
  <pageSetup orientation="portrait"/>
  <headerFooter>
    <oddFooter>&amp;C&amp;"Helvetica,Regular"&amp;11&amp;K000000&amp;P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37"/>
  <sheetViews>
    <sheetView zoomScaleNormal="100" workbookViewId="0">
      <selection activeCell="B4" sqref="B4"/>
    </sheetView>
  </sheetViews>
  <sheetFormatPr defaultRowHeight="12.75" x14ac:dyDescent="0.2"/>
  <cols>
    <col min="1" max="1" width="7" style="70" bestFit="1" customWidth="1"/>
    <col min="2" max="2" width="16.42578125" style="70" bestFit="1" customWidth="1"/>
    <col min="3" max="3" width="10.5703125" style="70" customWidth="1"/>
    <col min="4" max="4" width="10.28515625" style="70" customWidth="1"/>
    <col min="5" max="5" width="10.5703125" style="70" customWidth="1"/>
    <col min="6" max="6" width="10.28515625" style="70" bestFit="1" customWidth="1"/>
    <col min="7" max="7" width="11.5703125" style="70" bestFit="1" customWidth="1"/>
    <col min="8" max="8" width="10.7109375" style="70" bestFit="1" customWidth="1"/>
    <col min="9" max="9" width="13.28515625" style="70" customWidth="1"/>
    <col min="10" max="10" width="12.28515625" style="70" customWidth="1"/>
    <col min="11" max="11" width="9.7109375" style="70" bestFit="1" customWidth="1"/>
    <col min="12" max="12" width="12.85546875" style="70" customWidth="1"/>
    <col min="13" max="14" width="8.85546875" style="70" bestFit="1" customWidth="1"/>
    <col min="15" max="15" width="7.42578125" style="130" bestFit="1" customWidth="1"/>
    <col min="16" max="16" width="11.5703125" style="135" bestFit="1" customWidth="1"/>
    <col min="17" max="17" width="9" style="135" bestFit="1" customWidth="1"/>
    <col min="18" max="19" width="8.5703125" style="135" bestFit="1" customWidth="1"/>
    <col min="20" max="20" width="8.5703125" style="135" customWidth="1"/>
    <col min="21" max="21" width="22" style="135" customWidth="1"/>
    <col min="22" max="22" width="11.7109375" style="135" bestFit="1" customWidth="1"/>
    <col min="23" max="29" width="8.5703125" style="135" bestFit="1" customWidth="1"/>
    <col min="30" max="30" width="13.5703125" style="135" bestFit="1" customWidth="1"/>
    <col min="31" max="31" width="4.85546875" style="135" bestFit="1" customWidth="1"/>
    <col min="32" max="32" width="4.7109375" style="135" bestFit="1" customWidth="1"/>
    <col min="33" max="33" width="20.42578125" style="135" customWidth="1"/>
    <col min="34" max="35" width="4.85546875" style="135" bestFit="1" customWidth="1"/>
    <col min="36" max="38" width="4.5703125" style="135" bestFit="1" customWidth="1"/>
    <col min="39" max="39" width="5.5703125" style="135" bestFit="1" customWidth="1"/>
    <col min="40" max="40" width="4.7109375" style="135" bestFit="1" customWidth="1"/>
    <col min="41" max="41" width="5.7109375" style="135" bestFit="1" customWidth="1"/>
    <col min="42" max="42" width="7" style="135" bestFit="1" customWidth="1"/>
    <col min="43" max="43" width="9.140625" style="135"/>
    <col min="44" max="44" width="5.7109375" style="135" bestFit="1" customWidth="1"/>
    <col min="45" max="45" width="5.85546875" style="135" bestFit="1" customWidth="1"/>
    <col min="46" max="48" width="7.140625" style="135" bestFit="1" customWidth="1"/>
    <col min="49" max="49" width="5.7109375" style="135" bestFit="1" customWidth="1"/>
    <col min="50" max="50" width="5.85546875" style="135" bestFit="1" customWidth="1"/>
    <col min="51" max="51" width="4.7109375" style="135" bestFit="1" customWidth="1"/>
    <col min="52" max="16384" width="9.140625" style="70"/>
  </cols>
  <sheetData>
    <row r="1" spans="1:51" ht="24.75" customHeight="1" x14ac:dyDescent="0.2">
      <c r="A1" s="280" t="s">
        <v>154</v>
      </c>
      <c r="B1" s="280"/>
      <c r="C1" s="280"/>
      <c r="D1" s="280"/>
      <c r="E1" s="280"/>
      <c r="F1" s="280"/>
      <c r="G1" s="280"/>
      <c r="H1" s="280"/>
      <c r="I1" s="280"/>
      <c r="J1" s="280"/>
      <c r="K1" s="280"/>
      <c r="L1" s="280"/>
      <c r="M1" s="280"/>
      <c r="N1" s="280"/>
      <c r="U1" s="135" t="s">
        <v>71</v>
      </c>
      <c r="AG1" s="135" t="s">
        <v>161</v>
      </c>
      <c r="AQ1" s="136" t="s">
        <v>162</v>
      </c>
    </row>
    <row r="2" spans="1:51" ht="15" customHeight="1" x14ac:dyDescent="0.2">
      <c r="A2" s="199"/>
      <c r="B2" s="199"/>
      <c r="C2" s="199"/>
      <c r="D2" s="199"/>
      <c r="E2" s="199"/>
      <c r="F2" s="200" t="s">
        <v>185</v>
      </c>
      <c r="G2" s="201">
        <v>1</v>
      </c>
      <c r="H2" s="201">
        <v>1</v>
      </c>
      <c r="I2" s="201">
        <v>1</v>
      </c>
      <c r="J2" s="201">
        <v>1</v>
      </c>
      <c r="K2" s="201">
        <v>4</v>
      </c>
      <c r="L2" s="199"/>
      <c r="M2" s="199"/>
      <c r="N2" s="199"/>
      <c r="AQ2" s="136"/>
    </row>
    <row r="3" spans="1:51" ht="51" x14ac:dyDescent="0.2">
      <c r="A3" s="283" t="s">
        <v>183</v>
      </c>
      <c r="B3" s="283"/>
      <c r="C3" s="104" t="s">
        <v>153</v>
      </c>
      <c r="D3" s="105" t="s">
        <v>168</v>
      </c>
      <c r="E3" s="101" t="s">
        <v>167</v>
      </c>
      <c r="F3" s="106" t="s">
        <v>120</v>
      </c>
      <c r="G3" s="102" t="s">
        <v>123</v>
      </c>
      <c r="H3" s="102" t="s">
        <v>124</v>
      </c>
      <c r="I3" s="102" t="s">
        <v>165</v>
      </c>
      <c r="J3" s="102" t="s">
        <v>151</v>
      </c>
      <c r="K3" s="102" t="s">
        <v>150</v>
      </c>
      <c r="L3" s="89" t="s">
        <v>144</v>
      </c>
      <c r="M3" s="89" t="s">
        <v>133</v>
      </c>
      <c r="N3" s="89" t="s">
        <v>134</v>
      </c>
      <c r="O3" s="130" t="s">
        <v>129</v>
      </c>
      <c r="P3" s="135" t="s">
        <v>130</v>
      </c>
      <c r="Q3" s="135" t="s">
        <v>131</v>
      </c>
      <c r="R3" s="135" t="s">
        <v>152</v>
      </c>
      <c r="S3" s="135" t="s">
        <v>132</v>
      </c>
      <c r="T3" s="135" t="s">
        <v>177</v>
      </c>
      <c r="U3" s="135" t="s">
        <v>68</v>
      </c>
      <c r="V3" s="135" t="s">
        <v>56</v>
      </c>
      <c r="W3" s="135" t="s">
        <v>57</v>
      </c>
      <c r="X3" s="135" t="s">
        <v>58</v>
      </c>
      <c r="Y3" s="135" t="s">
        <v>59</v>
      </c>
      <c r="Z3" s="135" t="s">
        <v>60</v>
      </c>
      <c r="AA3" s="135" t="s">
        <v>61</v>
      </c>
      <c r="AB3" s="135" t="s">
        <v>62</v>
      </c>
      <c r="AC3" s="135" t="s">
        <v>63</v>
      </c>
      <c r="AD3" s="135" t="s">
        <v>69</v>
      </c>
      <c r="AG3" s="135" t="s">
        <v>68</v>
      </c>
      <c r="AH3" s="135" t="s">
        <v>56</v>
      </c>
      <c r="AI3" s="135" t="s">
        <v>57</v>
      </c>
      <c r="AJ3" s="135" t="s">
        <v>58</v>
      </c>
      <c r="AK3" s="135" t="s">
        <v>59</v>
      </c>
      <c r="AL3" s="135" t="s">
        <v>60</v>
      </c>
      <c r="AM3" s="135" t="s">
        <v>61</v>
      </c>
      <c r="AN3" s="135" t="s">
        <v>62</v>
      </c>
      <c r="AO3" s="135" t="s">
        <v>63</v>
      </c>
      <c r="AQ3" s="135" t="s">
        <v>68</v>
      </c>
      <c r="AR3" s="135" t="s">
        <v>56</v>
      </c>
      <c r="AS3" s="135" t="s">
        <v>57</v>
      </c>
      <c r="AT3" s="135" t="s">
        <v>58</v>
      </c>
      <c r="AU3" s="135" t="s">
        <v>59</v>
      </c>
      <c r="AV3" s="135" t="s">
        <v>60</v>
      </c>
      <c r="AW3" s="135" t="s">
        <v>61</v>
      </c>
      <c r="AX3" s="135" t="s">
        <v>62</v>
      </c>
      <c r="AY3" s="135" t="s">
        <v>63</v>
      </c>
    </row>
    <row r="4" spans="1:51" x14ac:dyDescent="0.2">
      <c r="A4" s="23" t="b">
        <v>1</v>
      </c>
      <c r="B4" s="88" t="str">
        <f>+Averages!A3</f>
        <v>Name 1</v>
      </c>
      <c r="C4" s="103" t="str">
        <f>IFERROR(AVERAGEIFS(Export!D:D,Export!B:B,B4),"")</f>
        <v/>
      </c>
      <c r="D4" s="94" t="str">
        <f>IFERROR(((IF(COUNTIFS(Export!B:B,B4,Export!C:C,1)=0,0,_xlfn.NORM.DIST(SUMIFS(Export!AC:AC,Export!B:B,B4,Export!C:C,1)-$K$19+Averages!$B$36,Averages!$B$36,Averages!$B$37,TRUE))+IF(COUNTIFS(Export!B:B,B4,Export!C:C,2)=0,0,_xlfn.NORM.DIST(SUMIFS(Export!AC:AC,Export!B:B,B4,Export!C:C,2)-$K$19+Averages!$B$36,Averages!$B$36,Averages!$B$37,TRUE))+IF(COUNTIFS(Export!B:B,B4,Export!C:C,3)=0,0,_xlfn.NORM.DIST(SUMIFS(Export!AC:AC,Export!B:B,B4,Export!C:C,3)-$K$19+Averages!$B$36,Averages!$B$36,Averages!$B$37,TRUE))+IF(COUNTIFS(Export!B:B,B4,Export!C:C,4)=0,0,_xlfn.NORM.DIST(SUMIFS(Export!AC:AC,Export!B:B,B4,Export!C:C,4)-$K$19+Averages!$B$36,Averages!$B$36,Averages!$B$37,TRUE))+IF(COUNTIFS(Export!B:B,B4,Export!C:C,5)=0,0,_xlfn.NORM.DIST(SUMIFS(Export!AC:AC,Export!B:B,B4,Export!C:C,5)-$K$19+Averages!$B$36,Averages!$B$36,Averages!$B$37,TRUE))+IF(COUNTIFS(Export!B:B,B4,Export!C:C,6)=0,0,_xlfn.NORM.DIST(SUMIFS(Export!AC:AC,Export!B:B,B4,Export!C:C,6)-$K$19+Averages!$B$36,Averages!$B$36,Averages!$B$37,TRUE))+IF(COUNTIFS(Export!B:B,B4,Export!C:C,7)=0,0,_xlfn.NORM.DIST(SUMIFS(Export!AC:AC,Export!B:B,B4,Export!C:C,7)-$K$19+Averages!$B$36,Averages!$B$36,Averages!$B$37,TRUE))+IF(COUNTIFS(Export!B:B,B4,Export!C:C,8)=0,0,_xlfn.NORM.DIST(SUMIFS(Export!AC:AC,Export!B:B,B4,Export!C:C,8)-$K$19+Averages!$B$36,Averages!$B$36,Averages!$B$37,TRUE))+IF(COUNTIFS(Export!B:B,B4,Export!C:C,9)=0,0,_xlfn.NORM.DIST(SUMIFS(Export!AC:AC,Export!B:B,B4,Export!C:C,9)-$K$19+Averages!$B$36,Averages!$B$36,Averages!$B$37,TRUE))+IF(COUNTIFS(Export!B:B,B4,Export!C:C,10)=0,0,_xlfn.NORM.DIST(SUMIFS(Export!AC:AC,Export!B:B,B4,Export!C:C,10)-$K$19+Averages!$B$36,Averages!$B$36,Averages!$B$37,TRUE))+IF(COUNTIFS(Export!B:B,B4,Export!C:C,11)=0,0,_xlfn.NORM.DIST(SUMIFS(Export!AC:AC,Export!B:B,B4,Export!C:C,11)-$K$19+Averages!$B$36,Averages!$B$36,Averages!$B$37,TRUE))+IF(COUNTIFS(Export!B:B,B4,Export!C:C,12)=0,0,_xlfn.NORM.DIST(SUMIFS(Export!AC:AC,Export!B:B,B4,Export!C:C,12)-$K$19+Averages!$B$36,Averages!$B$36,Averages!$B$37,TRUE))+IF(COUNTIFS(Export!B:B,B4,Export!C:C,13)=0,0,_xlfn.NORM.DIST(SUMIFS(Export!AC:AC,Export!B:B,B4,Export!C:C,13)-$K$19+Averages!$B$36,Averages!$B$36,Averages!$B$37,TRUE))+IF(COUNTIFS(Export!B:B,B4,Export!C:C,14)=0,0,_xlfn.NORM.DIST(SUMIFS(Export!AC:AC,Export!B:B,B4,Export!C:C,14)-$K$19+Averages!$B$36,Averages!$B$36,Averages!$B$37,TRUE))+IF(COUNTIFS(Export!B:B,B4,Export!C:C,15)=0,0,_xlfn.NORM.DIST(SUMIFS(Export!AC:AC,Export!B:B,B4,Export!C:C,15)-$K$19+Averages!$B$36,Averages!$B$36,Averages!$B$37,TRUE))+IF(COUNTIFS(Export!B:B,B4,Export!C:C,16)=0,0,_xlfn.NORM.DIST(SUMIFS(Export!AC:AC,Export!B:B,B4,Export!C:C,16)-$K$19+Averages!$B$36,Averages!$B$36,Averages!$B$37,TRUE))+IF(COUNTIFS(Export!B:B,B4,Export!C:C,17)=0,0,_xlfn.NORM.DIST(SUMIFS(Export!AC:AC,Export!B:B,B4,Export!C:C,17)-$K$19+Averages!$B$36,Averages!$B$36,Averages!$B$37,TRUE)))/COUNTIFS(Export!B:B,B4))*100-_xlfn.NORM.DIST($K$19*0.3-$K$19+Averages!$B$36,Averages!$B$36,Averages!$B$37,TRUE)*100,"")</f>
        <v/>
      </c>
      <c r="E4" s="77">
        <f>IFERROR((IF((G4-$G$19+($C$24/100)/2.5)*2.5&lt;0,0,IF((G4-$G$19+($C$24/100)/2.5)*2.5&gt;$C$23/100,$C$23/100*$G$2,(G4-$G$19+($C$24/100)/2.5)*2.5*$G$2))+IF((H4-$H$19+($C$24/100)/0.1)*0.1&lt;0,0,IF((H4-$H$19+($C$24/100)/0.1)*0.1&gt;$C$23/100,$C$23/100*$H$2,(H4-$H$19+($C$24/100)/0.1)*0.1*$H$2))+IFERROR(IF($C$23/100-(I4*($C$23/100-$C$24/100)/$I$19)&lt;0,0,IF($C$23/100-(I4*($C$23/100-$C$24/100)/$I$19)&gt;$C$23/100,$C$23/100*$I$2,($C$23/100-(I4*($C$23/100-$C$24/100)/$I$19))*$I$2)),0.7)+IFERROR(IF(J4*($C$24/100)/$J$19&lt;0,0,IF(J4*($C$24/100)/$J$19&gt;$C$23/100,$C$23/100*$J$2,J4*($C$24/100)/$J$19*$J$2)),0)+IFERROR(IF(K4*($C$24/100)/$K$19&lt;0,0,IF(K4*($C$24/100)/$K$19&gt;$C$23/100,$C$23/100*$K$2,K4*($C$24/100)/$K$19*$K$2)),0))/SUM($G$2:$K$2)*100,"")</f>
        <v>26.249999999999996</v>
      </c>
      <c r="F4" s="107">
        <f>(IF((G4-$G$20+($C$24/100)/2.5)*2.5&lt;0,0,IF((G4-$G$20+($C$24/100)/2.5)*2.5&gt;$C$23/100,$C$23/100,(G4-$G$20+($C$24/100)/2.5)*2.5))+IF((H4-$H$20+($C$24/100)/0.1)*0.1&lt;0,0,IF((H4-$H$20+($C$24/100)/0.1)*0.1&gt;$C$23/100,$C$23/100,(H4-$H$20+($C$24/100)/0.1)*0.1))+IFERROR(IF($C$23/100-(I4*($C$23/100-$C$24/100)/$I$20)&lt;0,0,IF($C$23/100-(I4*($C$23/100-$C$24/100)/$I$20)&gt;$C$23/100,$C$23/100,$C$23/100-(I4*($C$23/100-$C$24/100)/$I$20))),0.7)+IFERROR(IF(J4*($C$24/100)/$J$20&lt;0,0,IF(J4*($C$24/100)/$J$20&gt;$C$23/100,$C$23/100,J4*($C$24/100)/$J$20)),0)+IFERROR(IF(K4*($C$24/100)/$K$20&lt;0,0,IF(K4*($C$24/100)/$K$20&gt;$C$23/100,$C$23/100,K4*($C$24/100)/$K$20)),0))/5*100</f>
        <v>20</v>
      </c>
      <c r="G4" s="62">
        <f>IFERROR(SUMIFS(Export!T:T,Export!B:B,B4)/SUMIFS(Export!U:U,Export!B:B,B4),0)</f>
        <v>0</v>
      </c>
      <c r="H4" s="64">
        <f>IFERROR(SUMIFS(Export!V:V,Export!B:B,B4)/SUMIFS(Export!U:U,Export!B:B,B4),0)</f>
        <v>0</v>
      </c>
      <c r="I4" s="64">
        <f>IFERROR(SUMIFS(Export!W:W,Export!B:B,B4)/SUMIFS(Export!Z:Z,Export!B:B,B4),0)</f>
        <v>0</v>
      </c>
      <c r="J4" s="68">
        <f>IFERROR(SUMIFS(Export!AB:AB,Export!B:B,B4)/SUMIFS(Export!Z:Z,Export!B:B,B4),0)</f>
        <v>0</v>
      </c>
      <c r="K4" s="80">
        <f>IFERROR((SUMIFS(Export!V:V,Export!B:B,B4)-SUMIFS(Export!W:W,Export!B:B,B4))/COUNTIF(Export!B:B,B4),0)</f>
        <v>0</v>
      </c>
      <c r="L4" s="64">
        <f>IFERROR((SUMIFS(Export!V:V,Export!B:B,B4)-SUMIFS(Export!W:W,Export!B:B,B4))/SUMIFS(Export!Z:Z,Export!B:B,B4),0)</f>
        <v>0</v>
      </c>
      <c r="M4" s="62">
        <f>IFERROR(SUMIFS(Export!X:X,Export!B:B,B4)/SUMIFS(Export!Z:Z,Export!B:B,B4),0)</f>
        <v>0</v>
      </c>
      <c r="N4" s="62">
        <f>IFERROR(SUMIFS(Export!Y:Y,Export!B:B,B4)/SUMIFS(Export!AA:AA,Export!B:B,B4),0)</f>
        <v>0</v>
      </c>
      <c r="O4" s="132">
        <f>(IF((G4-$G$19+($C$24/100)/2.5)*2.5&lt;0,0,IF((G4-$G$19+($C$24/100)/2.5)*2.5&gt;$C$23/100,$C$23/100,(G4-$G$19+($C$24/100)/2.5)*2.5)))</f>
        <v>0.7</v>
      </c>
      <c r="P4" s="137">
        <f>+IF((H4-$H$19+($C$24/100)/0.1)*0.1&lt;0,0,IF((H4-$H$19+($C$24/100)/0.1)*0.1&gt;$C$23/100,$C$23/100,(H4-$H$19+($C$24/100)/0.1)*0.1))</f>
        <v>0.7</v>
      </c>
      <c r="Q4" s="137">
        <f>IFERROR(IF($C$23/100-(I4*($C$23/100-$C$24/100)/$I$19)&lt;0,0,IF($C$23/100-(I4*($C$23/100-$C$24/100)/$I$19)&gt;$C$23/100,$C$23/100,($C$23/100-(I4*($C$23/100-$C$24/100)/$I$19)))),0.7)</f>
        <v>0.7</v>
      </c>
      <c r="R4" s="137">
        <f>IFERROR(IF(J4*($C$24/100)/$J$19&lt;0,0,IF(J4*($C$24/100)/$J$19&gt;$C$23/100,$C$23/100,J4*($C$24/100)/$J$19)),0)</f>
        <v>0</v>
      </c>
      <c r="S4" s="137">
        <f>IFERROR(IF(K4*($C$24/100)/$K$19&lt;0,0,IF(K4*($C$24/100)/$K$19&gt;$C$23/100,$C$23/100,K4*($C$24/100)/$K$19)),0)</f>
        <v>0</v>
      </c>
      <c r="T4" s="138"/>
      <c r="U4" s="139" t="str">
        <f>+B4</f>
        <v>Name 1</v>
      </c>
      <c r="V4" s="140" t="str">
        <f>IF(AD4=0,"",SUMIFS(Export!F:F,Export!B:B,U4))</f>
        <v/>
      </c>
      <c r="W4" s="140" t="str">
        <f>IF(AD4=0,"",SUMIFS(Export!G:G,Export!B:B,U4))</f>
        <v/>
      </c>
      <c r="X4" s="140" t="str">
        <f>IF(AD4=0,"",SUMIFS(Export!H:H,Export!B:B,U4))</f>
        <v/>
      </c>
      <c r="Y4" s="140" t="str">
        <f>IF(AD4=0,"",SUMIFS(Export!I:I,Export!B:B,U4))</f>
        <v/>
      </c>
      <c r="Z4" s="140" t="str">
        <f>IF(AD4=0,"",SUMIFS(Export!J:J,Export!B:B,U4))</f>
        <v/>
      </c>
      <c r="AA4" s="140" t="str">
        <f>IF(AD4=0,"",SUMIFS(Export!K:K,Export!B:B,U4))</f>
        <v/>
      </c>
      <c r="AB4" s="140" t="str">
        <f>IF(AD4=0,"",SUMIFS(Export!L:L,Export!B:B,U4))</f>
        <v/>
      </c>
      <c r="AC4" s="141" t="str">
        <f>IF(AD4=0,"",SUM(V4:AB4))</f>
        <v/>
      </c>
      <c r="AD4" s="215">
        <f>COUNTIFS(Export!B:B,U4)</f>
        <v>0</v>
      </c>
      <c r="AG4" s="139" t="str">
        <f>+U4</f>
        <v>Name 1</v>
      </c>
      <c r="AH4" s="135" t="str">
        <f>IF(AD4=0,"",SUMIFS(Export!M:M,Export!B:B,U4))</f>
        <v/>
      </c>
      <c r="AI4" s="135" t="str">
        <f>IF(AD4=0,"",SUMIFS(Export!N:N,Export!B:B,U4))</f>
        <v/>
      </c>
      <c r="AJ4" s="135" t="str">
        <f>IF(AD4=0,"",SUMIFS(Export!O:O,Export!B:B,U4))</f>
        <v/>
      </c>
      <c r="AK4" s="135" t="str">
        <f>IF(AD4=0,"",SUMIFS(Export!P:P,Export!B:B,U4))</f>
        <v/>
      </c>
      <c r="AL4" s="135" t="str">
        <f>IF(AD4=0,"",SUMIFS(Export!Q:Q,Export!B:B,U4))</f>
        <v/>
      </c>
      <c r="AM4" s="135" t="str">
        <f>IF(AD4=0,"",SUMIFS(Export!R:R,Export!B:B,U4))</f>
        <v/>
      </c>
      <c r="AN4" s="135" t="str">
        <f>IF(AD4=0,"",SUMIFS(Export!S:S,Export!B:B,U4))</f>
        <v/>
      </c>
      <c r="AO4" s="141" t="str">
        <f>IF(AD4=0,"",SUM(AH4:AN4))</f>
        <v/>
      </c>
      <c r="AP4" s="139"/>
      <c r="AQ4" s="135" t="s">
        <v>40</v>
      </c>
      <c r="AR4" s="143">
        <f>IFERROR(V4/(V4+AH4),0)</f>
        <v>0</v>
      </c>
      <c r="AS4" s="143">
        <f t="shared" ref="AS4:AX18" si="0">IFERROR(W4/(W4+AI4),0)</f>
        <v>0</v>
      </c>
      <c r="AT4" s="143">
        <f t="shared" si="0"/>
        <v>0</v>
      </c>
      <c r="AU4" s="143">
        <f t="shared" si="0"/>
        <v>0</v>
      </c>
      <c r="AV4" s="143">
        <f t="shared" si="0"/>
        <v>0</v>
      </c>
      <c r="AW4" s="143">
        <f>IFERROR(AA4/(AA4+AM4),0)</f>
        <v>0</v>
      </c>
      <c r="AX4" s="143">
        <f t="shared" si="0"/>
        <v>0</v>
      </c>
    </row>
    <row r="5" spans="1:51" x14ac:dyDescent="0.2">
      <c r="A5" s="23" t="b">
        <v>1</v>
      </c>
      <c r="B5" s="88" t="str">
        <f>+Averages!A4</f>
        <v>Name 2</v>
      </c>
      <c r="C5" s="95" t="str">
        <f>IFERROR(AVERAGEIFS(Export!D:D,Export!B:B,B5),"")</f>
        <v/>
      </c>
      <c r="D5" s="95" t="str">
        <f>IFERROR(((IF(COUNTIFS(Export!B:B,B5,Export!C:C,1)=0,0,_xlfn.NORM.DIST(SUMIFS(Export!AC:AC,Export!B:B,B5,Export!C:C,1)-$K$19+Averages!$B$36,Averages!$B$36,Averages!$B$37,TRUE))+IF(COUNTIFS(Export!B:B,B5,Export!C:C,2)=0,0,_xlfn.NORM.DIST(SUMIFS(Export!AC:AC,Export!B:B,B5,Export!C:C,2)-$K$19+Averages!$B$36,Averages!$B$36,Averages!$B$37,TRUE))+IF(COUNTIFS(Export!B:B,B5,Export!C:C,3)=0,0,_xlfn.NORM.DIST(SUMIFS(Export!AC:AC,Export!B:B,B5,Export!C:C,3)-$K$19+Averages!$B$36,Averages!$B$36,Averages!$B$37,TRUE))+IF(COUNTIFS(Export!B:B,B5,Export!C:C,4)=0,0,_xlfn.NORM.DIST(SUMIFS(Export!AC:AC,Export!B:B,B5,Export!C:C,4)-$K$19+Averages!$B$36,Averages!$B$36,Averages!$B$37,TRUE))+IF(COUNTIFS(Export!B:B,B5,Export!C:C,5)=0,0,_xlfn.NORM.DIST(SUMIFS(Export!AC:AC,Export!B:B,B5,Export!C:C,5)-$K$19+Averages!$B$36,Averages!$B$36,Averages!$B$37,TRUE))+IF(COUNTIFS(Export!B:B,B5,Export!C:C,6)=0,0,_xlfn.NORM.DIST(SUMIFS(Export!AC:AC,Export!B:B,B5,Export!C:C,6)-$K$19+Averages!$B$36,Averages!$B$36,Averages!$B$37,TRUE))+IF(COUNTIFS(Export!B:B,B5,Export!C:C,7)=0,0,_xlfn.NORM.DIST(SUMIFS(Export!AC:AC,Export!B:B,B5,Export!C:C,7)-$K$19+Averages!$B$36,Averages!$B$36,Averages!$B$37,TRUE))+IF(COUNTIFS(Export!B:B,B5,Export!C:C,8)=0,0,_xlfn.NORM.DIST(SUMIFS(Export!AC:AC,Export!B:B,B5,Export!C:C,8)-$K$19+Averages!$B$36,Averages!$B$36,Averages!$B$37,TRUE))+IF(COUNTIFS(Export!B:B,B5,Export!C:C,9)=0,0,_xlfn.NORM.DIST(SUMIFS(Export!AC:AC,Export!B:B,B5,Export!C:C,9)-$K$19+Averages!$B$36,Averages!$B$36,Averages!$B$37,TRUE))+IF(COUNTIFS(Export!B:B,B5,Export!C:C,10)=0,0,_xlfn.NORM.DIST(SUMIFS(Export!AC:AC,Export!B:B,B5,Export!C:C,10)-$K$19+Averages!$B$36,Averages!$B$36,Averages!$B$37,TRUE))+IF(COUNTIFS(Export!B:B,B5,Export!C:C,11)=0,0,_xlfn.NORM.DIST(SUMIFS(Export!AC:AC,Export!B:B,B5,Export!C:C,11)-$K$19+Averages!$B$36,Averages!$B$36,Averages!$B$37,TRUE))+IF(COUNTIFS(Export!B:B,B5,Export!C:C,12)=0,0,_xlfn.NORM.DIST(SUMIFS(Export!AC:AC,Export!B:B,B5,Export!C:C,12)-$K$19+Averages!$B$36,Averages!$B$36,Averages!$B$37,TRUE))+IF(COUNTIFS(Export!B:B,B5,Export!C:C,13)=0,0,_xlfn.NORM.DIST(SUMIFS(Export!AC:AC,Export!B:B,B5,Export!C:C,13)-$K$19+Averages!$B$36,Averages!$B$36,Averages!$B$37,TRUE))+IF(COUNTIFS(Export!B:B,B5,Export!C:C,14)=0,0,_xlfn.NORM.DIST(SUMIFS(Export!AC:AC,Export!B:B,B5,Export!C:C,14)-$K$19+Averages!$B$36,Averages!$B$36,Averages!$B$37,TRUE))+IF(COUNTIFS(Export!B:B,B5,Export!C:C,15)=0,0,_xlfn.NORM.DIST(SUMIFS(Export!AC:AC,Export!B:B,B5,Export!C:C,15)-$K$19+Averages!$B$36,Averages!$B$36,Averages!$B$37,TRUE))+IF(COUNTIFS(Export!B:B,B5,Export!C:C,16)=0,0,_xlfn.NORM.DIST(SUMIFS(Export!AC:AC,Export!B:B,B5,Export!C:C,16)-$K$19+Averages!$B$36,Averages!$B$36,Averages!$B$37,TRUE))+IF(COUNTIFS(Export!B:B,B5,Export!C:C,17)=0,0,_xlfn.NORM.DIST(SUMIFS(Export!AC:AC,Export!B:B,B5,Export!C:C,17)-$K$19+Averages!$B$36,Averages!$B$36,Averages!$B$37,TRUE)))/COUNTIFS(Export!B:B,B5))*100-_xlfn.NORM.DIST($K$19*0.3-$K$19+Averages!$B$36,Averages!$B$36,Averages!$B$37,TRUE)*100,"")</f>
        <v/>
      </c>
      <c r="E5" s="77">
        <f t="shared" ref="E5:E18" si="1">IFERROR((IF((G5-$G$19+($C$24/100)/2.5)*2.5&lt;0,0,IF((G5-$G$19+($C$24/100)/2.5)*2.5&gt;$C$23/100,$C$23/100*$G$2,(G5-$G$19+($C$24/100)/2.5)*2.5*$G$2))+IF((H5-$H$19+($C$24/100)/0.1)*0.1&lt;0,0,IF((H5-$H$19+($C$24/100)/0.1)*0.1&gt;$C$23/100,$C$23/100*$H$2,(H5-$H$19+($C$24/100)/0.1)*0.1*$H$2))+IFERROR(IF($C$23/100-(I5*($C$23/100-$C$24/100)/$I$19)&lt;0,0,IF($C$23/100-(I5*($C$23/100-$C$24/100)/$I$19)&gt;$C$23/100,$C$23/100*$I$2,($C$23/100-(I5*($C$23/100-$C$24/100)/$I$19))*$I$2)),0.7)+IFERROR(IF(J5*($C$24/100)/$J$19&lt;0,0,IF(J5*($C$24/100)/$J$19&gt;$C$23/100,$C$23/100*$J$2,J5*($C$24/100)/$J$19*$J$2)),0)+IFERROR(IF(K5*($C$24/100)/$K$19&lt;0,0,IF(K5*($C$24/100)/$K$19&gt;$C$23/100,$C$23/100*$K$2,K5*($C$24/100)/$K$19*$K$2)),0))/SUM($G$2:$K$2)*100,"")</f>
        <v>26.249999999999996</v>
      </c>
      <c r="F5" s="107">
        <f t="shared" ref="F5:F18" si="2">(IF((G5-$G$20+($C$24/100)/2.5)*2.5&lt;0,0,IF((G5-$G$20+($C$24/100)/2.5)*2.5&gt;$C$23/100,$C$23/100,(G5-$G$20+($C$24/100)/2.5)*2.5))+IF((H5-$H$20+($C$24/100)/0.1)*0.1&lt;0,0,IF((H5-$H$20+($C$24/100)/0.1)*0.1&gt;$C$23/100,$C$23/100,(H5-$H$20+($C$24/100)/0.1)*0.1))+IFERROR(IF($C$23/100-(I5*($C$23/100-$C$24/100)/$I$20)&lt;0,0,IF($C$23/100-(I5*($C$23/100-$C$24/100)/$I$20)&gt;$C$23/100,$C$23/100,$C$23/100-(I5*($C$23/100-$C$24/100)/$I$20))),0.7)+IFERROR(IF(J5*($C$24/100)/$J$20&lt;0,0,IF(J5*($C$24/100)/$J$20&gt;$C$23/100,$C$23/100,J5*($C$24/100)/$J$20)),0)+IFERROR(IF(K5*($C$24/100)/$K$20&lt;0,0,IF(K5*($C$24/100)/$K$20&gt;$C$23/100,$C$23/100,K5*($C$24/100)/$K$20)),0))/5*100</f>
        <v>20</v>
      </c>
      <c r="G5" s="63">
        <f>IFERROR(SUMIFS(Export!T:T,Export!B:B,B5)/SUMIFS(Export!U:U,Export!B:B,B5),0)</f>
        <v>0</v>
      </c>
      <c r="H5" s="65">
        <f>IFERROR(SUMIFS(Export!V:V,Export!B:B,B5)/SUMIFS(Export!U:U,Export!B:B,B5),0)</f>
        <v>0</v>
      </c>
      <c r="I5" s="65">
        <f>IFERROR(SUMIFS(Export!W:W,Export!B:B,B5)/SUMIFS(Export!Z:Z,Export!B:B,B5),0)</f>
        <v>0</v>
      </c>
      <c r="J5" s="69">
        <f>IFERROR(SUMIFS(Export!AB:AB,Export!B:B,B5)/SUMIFS(Export!Z:Z,Export!B:B,B5),0)</f>
        <v>0</v>
      </c>
      <c r="K5" s="81">
        <f>IFERROR((SUMIFS(Export!V:V,Export!B:B,B5)-SUMIFS(Export!W:W,Export!B:B,B5))/COUNTIF(Export!B:B,B5),0)</f>
        <v>0</v>
      </c>
      <c r="L5" s="65">
        <f>IFERROR((SUMIFS(Export!V:V,Export!B:B,B5)-SUMIFS(Export!W:W,Export!B:B,B5))/SUMIFS(Export!Z:Z,Export!B:B,B5),0)</f>
        <v>0</v>
      </c>
      <c r="M5" s="63">
        <f>IFERROR(SUMIFS(Export!X:X,Export!B:B,B5)/SUMIFS(Export!Z:Z,Export!B:B,B5),0)</f>
        <v>0</v>
      </c>
      <c r="N5" s="76">
        <f>IFERROR(SUMIFS(Export!Y:Y,Export!B:B,B5)/SUMIFS(Export!AA:AA,Export!B:B,B5),0)</f>
        <v>0</v>
      </c>
      <c r="O5" s="132">
        <f t="shared" ref="O5:O8" si="3">(IF((G5-$G$19+($C$24/100)/2.5)*2.5&lt;0,0,IF((G5-$G$19+($C$24/100)/2.5)*2.5&gt;$C$23/100,$C$23/100,(G5-$G$19+($C$24/100)/2.5)*2.5)))</f>
        <v>0.7</v>
      </c>
      <c r="P5" s="137">
        <f t="shared" ref="P5:P8" si="4">+IF((H5-$H$19+($C$24/100)/0.1)*0.1&lt;0,0,IF((H5-$H$19+($C$24/100)/0.1)*0.1&gt;$C$23/100,$C$23/100,(H5-$H$19+($C$24/100)/0.1)*0.1))</f>
        <v>0.7</v>
      </c>
      <c r="Q5" s="137">
        <f t="shared" ref="Q5:Q8" si="5">IFERROR(IF($C$23/100-(I5*($C$23/100-$C$24/100)/$I$19)&lt;0,0,IF($C$23/100-(I5*($C$23/100-$C$24/100)/$I$19)&gt;$C$23/100,$C$23/100,($C$23/100-(I5*($C$23/100-$C$24/100)/$I$19)))),0.7)</f>
        <v>0.7</v>
      </c>
      <c r="R5" s="137">
        <f t="shared" ref="R5:R8" si="6">IFERROR(IF(J5*($C$24/100)/$J$19&lt;0,0,IF(J5*($C$24/100)/$J$19&gt;$C$23/100,$C$23/100,J5*($C$24/100)/$J$19)),0)</f>
        <v>0</v>
      </c>
      <c r="S5" s="137">
        <f t="shared" ref="S5:S8" si="7">IFERROR(IF(K5*($C$24/100)/$K$19&lt;0,0,IF(K5*($C$24/100)/$K$19&gt;$C$23/100,$C$23/100,K5*($C$24/100)/$K$19)),0)</f>
        <v>0</v>
      </c>
      <c r="T5" s="138"/>
      <c r="U5" s="139" t="str">
        <f t="shared" ref="U5:U18" si="8">+B5</f>
        <v>Name 2</v>
      </c>
      <c r="V5" s="140" t="str">
        <f>IF(AD5=0,"",SUMIFS(Export!F:F,Export!B:B,U5))</f>
        <v/>
      </c>
      <c r="W5" s="140" t="str">
        <f>IF(V5="","",SUMIFS(Export!G:G,Export!B:B,U5))</f>
        <v/>
      </c>
      <c r="X5" s="140" t="str">
        <f>IF(W5="","",SUMIFS(Export!H:H,Export!B:B,U5))</f>
        <v/>
      </c>
      <c r="Y5" s="140" t="str">
        <f>IF(AD5=0,"",SUMIFS(Export!I:I,Export!B:B,U5))</f>
        <v/>
      </c>
      <c r="Z5" s="140" t="str">
        <f>IF(AD5=0,"",SUMIFS(Export!J:J,Export!B:B,U5))</f>
        <v/>
      </c>
      <c r="AA5" s="140" t="str">
        <f>IF(AD5=0,"",SUMIFS(Export!K:K,Export!B:B,U5))</f>
        <v/>
      </c>
      <c r="AB5" s="140" t="str">
        <f>IF(AD5=0,"",SUMIFS(Export!L:L,Export!B:B,U5))</f>
        <v/>
      </c>
      <c r="AC5" s="141" t="str">
        <f t="shared" ref="AC5:AC18" si="9">IF(AD5=0,"",SUM(V5:AB5))</f>
        <v/>
      </c>
      <c r="AD5" s="215">
        <f>COUNTIFS(Export!B:B,U5)</f>
        <v>0</v>
      </c>
      <c r="AG5" s="139" t="str">
        <f t="shared" ref="AG5:AG18" si="10">+U5</f>
        <v>Name 2</v>
      </c>
      <c r="AH5" s="135" t="str">
        <f>IF(AD5=0,"",SUMIFS(Export!M:M,Export!B:B,U5))</f>
        <v/>
      </c>
      <c r="AI5" s="135" t="str">
        <f>IF(AD5=0,"",SUMIFS(Export!N:N,Export!B:B,U5))</f>
        <v/>
      </c>
      <c r="AJ5" s="135" t="str">
        <f>IF(AD5=0,"",SUMIFS(Export!O:O,Export!B:B,U5))</f>
        <v/>
      </c>
      <c r="AK5" s="135" t="str">
        <f>IF(AD5=0,"",SUMIFS(Export!P:P,Export!B:B,U5))</f>
        <v/>
      </c>
      <c r="AL5" s="135" t="str">
        <f>IF(AD5=0,"",SUMIFS(Export!Q:Q,Export!B:B,U5))</f>
        <v/>
      </c>
      <c r="AM5" s="135" t="str">
        <f>IF(AD5=0,"",SUMIFS(Export!R:R,Export!B:B,U5))</f>
        <v/>
      </c>
      <c r="AN5" s="135" t="str">
        <f>IF(AD5=0,"",SUMIFS(Export!S:S,Export!B:B,U5))</f>
        <v/>
      </c>
      <c r="AO5" s="141" t="str">
        <f t="shared" ref="AO5:AO18" si="11">IF(AD5=0,"",SUM(AH5:AN5))</f>
        <v/>
      </c>
      <c r="AP5" s="139"/>
      <c r="AQ5" s="135" t="s">
        <v>142</v>
      </c>
      <c r="AR5" s="143">
        <f t="shared" ref="AR5:AR18" si="12">IFERROR(V5/(V5+AH5),0)</f>
        <v>0</v>
      </c>
      <c r="AS5" s="143">
        <f t="shared" si="0"/>
        <v>0</v>
      </c>
      <c r="AT5" s="143">
        <f t="shared" si="0"/>
        <v>0</v>
      </c>
      <c r="AU5" s="143">
        <f t="shared" si="0"/>
        <v>0</v>
      </c>
      <c r="AV5" s="143">
        <f t="shared" si="0"/>
        <v>0</v>
      </c>
      <c r="AW5" s="143">
        <f t="shared" si="0"/>
        <v>0</v>
      </c>
      <c r="AX5" s="143">
        <f t="shared" si="0"/>
        <v>0</v>
      </c>
    </row>
    <row r="6" spans="1:51" x14ac:dyDescent="0.2">
      <c r="A6" s="23" t="b">
        <v>1</v>
      </c>
      <c r="B6" s="88" t="str">
        <f>+Averages!A5</f>
        <v>Name 3</v>
      </c>
      <c r="C6" s="94" t="str">
        <f>IFERROR(AVERAGEIFS(Export!D:D,Export!B:B,B6),"")</f>
        <v/>
      </c>
      <c r="D6" s="94" t="str">
        <f>IFERROR(((IF(COUNTIFS(Export!B:B,B6,Export!C:C,1)=0,0,_xlfn.NORM.DIST(SUMIFS(Export!AC:AC,Export!B:B,B6,Export!C:C,1)-$K$19+Averages!$B$36,Averages!$B$36,Averages!$B$37,TRUE))+IF(COUNTIFS(Export!B:B,B6,Export!C:C,2)=0,0,_xlfn.NORM.DIST(SUMIFS(Export!AC:AC,Export!B:B,B6,Export!C:C,2)-$K$19+Averages!$B$36,Averages!$B$36,Averages!$B$37,TRUE))+IF(COUNTIFS(Export!B:B,B6,Export!C:C,3)=0,0,_xlfn.NORM.DIST(SUMIFS(Export!AC:AC,Export!B:B,B6,Export!C:C,3)-$K$19+Averages!$B$36,Averages!$B$36,Averages!$B$37,TRUE))+IF(COUNTIFS(Export!B:B,B6,Export!C:C,4)=0,0,_xlfn.NORM.DIST(SUMIFS(Export!AC:AC,Export!B:B,B6,Export!C:C,4)-$K$19+Averages!$B$36,Averages!$B$36,Averages!$B$37,TRUE))+IF(COUNTIFS(Export!B:B,B6,Export!C:C,5)=0,0,_xlfn.NORM.DIST(SUMIFS(Export!AC:AC,Export!B:B,B6,Export!C:C,5)-$K$19+Averages!$B$36,Averages!$B$36,Averages!$B$37,TRUE))+IF(COUNTIFS(Export!B:B,B6,Export!C:C,6)=0,0,_xlfn.NORM.DIST(SUMIFS(Export!AC:AC,Export!B:B,B6,Export!C:C,6)-$K$19+Averages!$B$36,Averages!$B$36,Averages!$B$37,TRUE))+IF(COUNTIFS(Export!B:B,B6,Export!C:C,7)=0,0,_xlfn.NORM.DIST(SUMIFS(Export!AC:AC,Export!B:B,B6,Export!C:C,7)-$K$19+Averages!$B$36,Averages!$B$36,Averages!$B$37,TRUE))+IF(COUNTIFS(Export!B:B,B6,Export!C:C,8)=0,0,_xlfn.NORM.DIST(SUMIFS(Export!AC:AC,Export!B:B,B6,Export!C:C,8)-$K$19+Averages!$B$36,Averages!$B$36,Averages!$B$37,TRUE))+IF(COUNTIFS(Export!B:B,B6,Export!C:C,9)=0,0,_xlfn.NORM.DIST(SUMIFS(Export!AC:AC,Export!B:B,B6,Export!C:C,9)-$K$19+Averages!$B$36,Averages!$B$36,Averages!$B$37,TRUE))+IF(COUNTIFS(Export!B:B,B6,Export!C:C,10)=0,0,_xlfn.NORM.DIST(SUMIFS(Export!AC:AC,Export!B:B,B6,Export!C:C,10)-$K$19+Averages!$B$36,Averages!$B$36,Averages!$B$37,TRUE))+IF(COUNTIFS(Export!B:B,B6,Export!C:C,11)=0,0,_xlfn.NORM.DIST(SUMIFS(Export!AC:AC,Export!B:B,B6,Export!C:C,11)-$K$19+Averages!$B$36,Averages!$B$36,Averages!$B$37,TRUE))+IF(COUNTIFS(Export!B:B,B6,Export!C:C,12)=0,0,_xlfn.NORM.DIST(SUMIFS(Export!AC:AC,Export!B:B,B6,Export!C:C,12)-$K$19+Averages!$B$36,Averages!$B$36,Averages!$B$37,TRUE))+IF(COUNTIFS(Export!B:B,B6,Export!C:C,13)=0,0,_xlfn.NORM.DIST(SUMIFS(Export!AC:AC,Export!B:B,B6,Export!C:C,13)-$K$19+Averages!$B$36,Averages!$B$36,Averages!$B$37,TRUE))+IF(COUNTIFS(Export!B:B,B6,Export!C:C,14)=0,0,_xlfn.NORM.DIST(SUMIFS(Export!AC:AC,Export!B:B,B6,Export!C:C,14)-$K$19+Averages!$B$36,Averages!$B$36,Averages!$B$37,TRUE))+IF(COUNTIFS(Export!B:B,B6,Export!C:C,15)=0,0,_xlfn.NORM.DIST(SUMIFS(Export!AC:AC,Export!B:B,B6,Export!C:C,15)-$K$19+Averages!$B$36,Averages!$B$36,Averages!$B$37,TRUE))+IF(COUNTIFS(Export!B:B,B6,Export!C:C,16)=0,0,_xlfn.NORM.DIST(SUMIFS(Export!AC:AC,Export!B:B,B6,Export!C:C,16)-$K$19+Averages!$B$36,Averages!$B$36,Averages!$B$37,TRUE))+IF(COUNTIFS(Export!B:B,B6,Export!C:C,17)=0,0,_xlfn.NORM.DIST(SUMIFS(Export!AC:AC,Export!B:B,B6,Export!C:C,17)-$K$19+Averages!$B$36,Averages!$B$36,Averages!$B$37,TRUE)))/COUNTIFS(Export!B:B,B6))*100-_xlfn.NORM.DIST($K$19*0.3-$K$19+Averages!$B$36,Averages!$B$36,Averages!$B$37,TRUE)*100,"")</f>
        <v/>
      </c>
      <c r="E6" s="77">
        <f t="shared" si="1"/>
        <v>26.249999999999996</v>
      </c>
      <c r="F6" s="107">
        <f t="shared" si="2"/>
        <v>20</v>
      </c>
      <c r="G6" s="62">
        <f>IFERROR(SUMIFS(Export!T:T,Export!B:B,B6)/SUMIFS(Export!U:U,Export!B:B,B6),0)</f>
        <v>0</v>
      </c>
      <c r="H6" s="64">
        <f>IFERROR(SUMIFS(Export!V:V,Export!B:B,B6)/SUMIFS(Export!U:U,Export!B:B,B6),0)</f>
        <v>0</v>
      </c>
      <c r="I6" s="64">
        <f>IFERROR(SUMIFS(Export!W:W,Export!B:B,B6)/SUMIFS(Export!Z:Z,Export!B:B,B6),0)</f>
        <v>0</v>
      </c>
      <c r="J6" s="68">
        <f>IFERROR(SUMIFS(Export!AB:AB,Export!B:B,B6)/SUMIFS(Export!Z:Z,Export!B:B,B6),0)</f>
        <v>0</v>
      </c>
      <c r="K6" s="80">
        <f>IFERROR((SUMIFS(Export!V:V,Export!B:B,B6)-SUMIFS(Export!W:W,Export!B:B,B6))/COUNTIF(Export!B:B,B6),0)</f>
        <v>0</v>
      </c>
      <c r="L6" s="64">
        <f>IFERROR((SUMIFS(Export!V:V,Export!B:B,B6)-SUMIFS(Export!W:W,Export!B:B,B6))/SUMIFS(Export!Z:Z,Export!B:B,B6),0)</f>
        <v>0</v>
      </c>
      <c r="M6" s="62">
        <f>IFERROR(SUMIFS(Export!X:X,Export!B:B,B6)/SUMIFS(Export!Z:Z,Export!B:B,B6),0)</f>
        <v>0</v>
      </c>
      <c r="N6" s="61">
        <f>IFERROR(SUMIFS(Export!Y:Y,Export!B:B,B6)/SUMIFS(Export!AA:AA,Export!B:B,B6),0)</f>
        <v>0</v>
      </c>
      <c r="O6" s="132">
        <f t="shared" si="3"/>
        <v>0.7</v>
      </c>
      <c r="P6" s="137">
        <f t="shared" si="4"/>
        <v>0.7</v>
      </c>
      <c r="Q6" s="137">
        <f t="shared" si="5"/>
        <v>0.7</v>
      </c>
      <c r="R6" s="137">
        <f t="shared" si="6"/>
        <v>0</v>
      </c>
      <c r="S6" s="137">
        <f t="shared" si="7"/>
        <v>0</v>
      </c>
      <c r="T6" s="138"/>
      <c r="U6" s="139" t="str">
        <f t="shared" si="8"/>
        <v>Name 3</v>
      </c>
      <c r="V6" s="140" t="str">
        <f>IF(AD6=0,"",SUMIFS(Export!F:F,Export!B:B,U6))</f>
        <v/>
      </c>
      <c r="W6" s="140" t="str">
        <f>IF(V6="","",SUMIFS(Export!G:G,Export!B:B,U6))</f>
        <v/>
      </c>
      <c r="X6" s="140" t="str">
        <f>IF(W6="","",SUMIFS(Export!H:H,Export!B:B,U6))</f>
        <v/>
      </c>
      <c r="Y6" s="140" t="str">
        <f>IF(AD6=0,"",SUMIFS(Export!I:I,Export!B:B,U6))</f>
        <v/>
      </c>
      <c r="Z6" s="140" t="str">
        <f>IF(AD6=0,"",SUMIFS(Export!J:J,Export!B:B,U6))</f>
        <v/>
      </c>
      <c r="AA6" s="140" t="str">
        <f>IF(AD6=0,"",SUMIFS(Export!K:K,Export!B:B,U6))</f>
        <v/>
      </c>
      <c r="AB6" s="140" t="str">
        <f>IF(AD6=0,"",SUMIFS(Export!L:L,Export!B:B,U6))</f>
        <v/>
      </c>
      <c r="AC6" s="141" t="str">
        <f t="shared" si="9"/>
        <v/>
      </c>
      <c r="AD6" s="215">
        <f>COUNTIFS(Export!B:B,U6)</f>
        <v>0</v>
      </c>
      <c r="AG6" s="139" t="str">
        <f t="shared" si="10"/>
        <v>Name 3</v>
      </c>
      <c r="AH6" s="135" t="str">
        <f>IF(AD6=0,"",SUMIFS(Export!M:M,Export!B:B,U6))</f>
        <v/>
      </c>
      <c r="AI6" s="135" t="str">
        <f>IF(AD6=0,"",SUMIFS(Export!N:N,Export!B:B,U6))</f>
        <v/>
      </c>
      <c r="AJ6" s="135" t="str">
        <f>IF(AD6=0,"",SUMIFS(Export!O:O,Export!B:B,U6))</f>
        <v/>
      </c>
      <c r="AK6" s="135" t="str">
        <f>IF(AD6=0,"",SUMIFS(Export!P:P,Export!B:B,U6))</f>
        <v/>
      </c>
      <c r="AL6" s="135" t="str">
        <f>IF(AD6=0,"",SUMIFS(Export!Q:Q,Export!B:B,U6))</f>
        <v/>
      </c>
      <c r="AM6" s="135" t="str">
        <f>IF(AD6=0,"",SUMIFS(Export!R:R,Export!B:B,U6))</f>
        <v/>
      </c>
      <c r="AN6" s="135" t="str">
        <f>IF(AD6=0,"",SUMIFS(Export!S:S,Export!B:B,U6))</f>
        <v/>
      </c>
      <c r="AO6" s="141" t="str">
        <f t="shared" si="11"/>
        <v/>
      </c>
      <c r="AP6" s="139"/>
      <c r="AQ6" s="135" t="s">
        <v>140</v>
      </c>
      <c r="AR6" s="143">
        <f t="shared" si="12"/>
        <v>0</v>
      </c>
      <c r="AS6" s="143">
        <f t="shared" si="0"/>
        <v>0</v>
      </c>
      <c r="AT6" s="143">
        <f t="shared" si="0"/>
        <v>0</v>
      </c>
      <c r="AU6" s="143">
        <f t="shared" si="0"/>
        <v>0</v>
      </c>
      <c r="AV6" s="143">
        <f t="shared" si="0"/>
        <v>0</v>
      </c>
      <c r="AW6" s="143">
        <f t="shared" si="0"/>
        <v>0</v>
      </c>
      <c r="AX6" s="143">
        <f t="shared" si="0"/>
        <v>0</v>
      </c>
    </row>
    <row r="7" spans="1:51" x14ac:dyDescent="0.2">
      <c r="A7" s="23" t="b">
        <v>1</v>
      </c>
      <c r="B7" s="88" t="str">
        <f>+Averages!A6</f>
        <v>Name 4</v>
      </c>
      <c r="C7" s="95" t="str">
        <f>IFERROR(AVERAGEIFS(Export!D:D,Export!B:B,B7),"")</f>
        <v/>
      </c>
      <c r="D7" s="95" t="str">
        <f>IFERROR(((IF(COUNTIFS(Export!B:B,B7,Export!C:C,1)=0,0,_xlfn.NORM.DIST(SUMIFS(Export!AC:AC,Export!B:B,B7,Export!C:C,1)-$K$19+Averages!$B$36,Averages!$B$36,Averages!$B$37,TRUE))+IF(COUNTIFS(Export!B:B,B7,Export!C:C,2)=0,0,_xlfn.NORM.DIST(SUMIFS(Export!AC:AC,Export!B:B,B7,Export!C:C,2)-$K$19+Averages!$B$36,Averages!$B$36,Averages!$B$37,TRUE))+IF(COUNTIFS(Export!B:B,B7,Export!C:C,3)=0,0,_xlfn.NORM.DIST(SUMIFS(Export!AC:AC,Export!B:B,B7,Export!C:C,3)-$K$19+Averages!$B$36,Averages!$B$36,Averages!$B$37,TRUE))+IF(COUNTIFS(Export!B:B,B7,Export!C:C,4)=0,0,_xlfn.NORM.DIST(SUMIFS(Export!AC:AC,Export!B:B,B7,Export!C:C,4)-$K$19+Averages!$B$36,Averages!$B$36,Averages!$B$37,TRUE))+IF(COUNTIFS(Export!B:B,B7,Export!C:C,5)=0,0,_xlfn.NORM.DIST(SUMIFS(Export!AC:AC,Export!B:B,B7,Export!C:C,5)-$K$19+Averages!$B$36,Averages!$B$36,Averages!$B$37,TRUE))+IF(COUNTIFS(Export!B:B,B7,Export!C:C,6)=0,0,_xlfn.NORM.DIST(SUMIFS(Export!AC:AC,Export!B:B,B7,Export!C:C,6)-$K$19+Averages!$B$36,Averages!$B$36,Averages!$B$37,TRUE))+IF(COUNTIFS(Export!B:B,B7,Export!C:C,7)=0,0,_xlfn.NORM.DIST(SUMIFS(Export!AC:AC,Export!B:B,B7,Export!C:C,7)-$K$19+Averages!$B$36,Averages!$B$36,Averages!$B$37,TRUE))+IF(COUNTIFS(Export!B:B,B7,Export!C:C,8)=0,0,_xlfn.NORM.DIST(SUMIFS(Export!AC:AC,Export!B:B,B7,Export!C:C,8)-$K$19+Averages!$B$36,Averages!$B$36,Averages!$B$37,TRUE))+IF(COUNTIFS(Export!B:B,B7,Export!C:C,9)=0,0,_xlfn.NORM.DIST(SUMIFS(Export!AC:AC,Export!B:B,B7,Export!C:C,9)-$K$19+Averages!$B$36,Averages!$B$36,Averages!$B$37,TRUE))+IF(COUNTIFS(Export!B:B,B7,Export!C:C,10)=0,0,_xlfn.NORM.DIST(SUMIFS(Export!AC:AC,Export!B:B,B7,Export!C:C,10)-$K$19+Averages!$B$36,Averages!$B$36,Averages!$B$37,TRUE))+IF(COUNTIFS(Export!B:B,B7,Export!C:C,11)=0,0,_xlfn.NORM.DIST(SUMIFS(Export!AC:AC,Export!B:B,B7,Export!C:C,11)-$K$19+Averages!$B$36,Averages!$B$36,Averages!$B$37,TRUE))+IF(COUNTIFS(Export!B:B,B7,Export!C:C,12)=0,0,_xlfn.NORM.DIST(SUMIFS(Export!AC:AC,Export!B:B,B7,Export!C:C,12)-$K$19+Averages!$B$36,Averages!$B$36,Averages!$B$37,TRUE))+IF(COUNTIFS(Export!B:B,B7,Export!C:C,13)=0,0,_xlfn.NORM.DIST(SUMIFS(Export!AC:AC,Export!B:B,B7,Export!C:C,13)-$K$19+Averages!$B$36,Averages!$B$36,Averages!$B$37,TRUE))+IF(COUNTIFS(Export!B:B,B7,Export!C:C,14)=0,0,_xlfn.NORM.DIST(SUMIFS(Export!AC:AC,Export!B:B,B7,Export!C:C,14)-$K$19+Averages!$B$36,Averages!$B$36,Averages!$B$37,TRUE))+IF(COUNTIFS(Export!B:B,B7,Export!C:C,15)=0,0,_xlfn.NORM.DIST(SUMIFS(Export!AC:AC,Export!B:B,B7,Export!C:C,15)-$K$19+Averages!$B$36,Averages!$B$36,Averages!$B$37,TRUE))+IF(COUNTIFS(Export!B:B,B7,Export!C:C,16)=0,0,_xlfn.NORM.DIST(SUMIFS(Export!AC:AC,Export!B:B,B7,Export!C:C,16)-$K$19+Averages!$B$36,Averages!$B$36,Averages!$B$37,TRUE))+IF(COUNTIFS(Export!B:B,B7,Export!C:C,17)=0,0,_xlfn.NORM.DIST(SUMIFS(Export!AC:AC,Export!B:B,B7,Export!C:C,17)-$K$19+Averages!$B$36,Averages!$B$36,Averages!$B$37,TRUE)))/COUNTIFS(Export!B:B,B7))*100-_xlfn.NORM.DIST($K$19*0.3-$K$19+Averages!$B$36,Averages!$B$36,Averages!$B$37,TRUE)*100,"")</f>
        <v/>
      </c>
      <c r="E7" s="77">
        <f t="shared" si="1"/>
        <v>26.249999999999996</v>
      </c>
      <c r="F7" s="107">
        <f t="shared" si="2"/>
        <v>20</v>
      </c>
      <c r="G7" s="63">
        <f>IFERROR(SUMIFS(Export!T:T,Export!B:B,B7)/SUMIFS(Export!U:U,Export!B:B,B7),0)</f>
        <v>0</v>
      </c>
      <c r="H7" s="65">
        <f>IFERROR(SUMIFS(Export!V:V,Export!B:B,B7)/SUMIFS(Export!U:U,Export!B:B,B7),0)</f>
        <v>0</v>
      </c>
      <c r="I7" s="65">
        <f>IFERROR(SUMIFS(Export!W:W,Export!B:B,B7)/SUMIFS(Export!Z:Z,Export!B:B,B7),0)</f>
        <v>0</v>
      </c>
      <c r="J7" s="69">
        <f>IFERROR(SUMIFS(Export!AB:AB,Export!B:B,B7)/SUMIFS(Export!Z:Z,Export!B:B,B7),0)</f>
        <v>0</v>
      </c>
      <c r="K7" s="81">
        <f>IFERROR((SUMIFS(Export!V:V,Export!B:B,B7)-SUMIFS(Export!W:W,Export!B:B,B7))/COUNTIF(Export!B:B,B7),0)</f>
        <v>0</v>
      </c>
      <c r="L7" s="65">
        <f>IFERROR((SUMIFS(Export!V:V,Export!B:B,B7)-SUMIFS(Export!W:W,Export!B:B,B7))/SUMIFS(Export!Z:Z,Export!B:B,B7),0)</f>
        <v>0</v>
      </c>
      <c r="M7" s="63">
        <f>IFERROR(SUMIFS(Export!X:X,Export!B:B,B7)/SUMIFS(Export!Z:Z,Export!B:B,B7),0)</f>
        <v>0</v>
      </c>
      <c r="N7" s="76">
        <f>IFERROR(SUMIFS(Export!Y:Y,Export!B:B,B7)/SUMIFS(Export!AA:AA,Export!B:B,B7),0)</f>
        <v>0</v>
      </c>
      <c r="O7" s="132">
        <f t="shared" si="3"/>
        <v>0.7</v>
      </c>
      <c r="P7" s="137">
        <f t="shared" si="4"/>
        <v>0.7</v>
      </c>
      <c r="Q7" s="137">
        <f t="shared" si="5"/>
        <v>0.7</v>
      </c>
      <c r="R7" s="137">
        <f t="shared" si="6"/>
        <v>0</v>
      </c>
      <c r="S7" s="137">
        <f t="shared" si="7"/>
        <v>0</v>
      </c>
      <c r="T7" s="138"/>
      <c r="U7" s="139" t="str">
        <f t="shared" si="8"/>
        <v>Name 4</v>
      </c>
      <c r="V7" s="140" t="str">
        <f>IF(AD7=0,"",SUMIFS(Export!F:F,Export!B:B,U7))</f>
        <v/>
      </c>
      <c r="W7" s="140" t="str">
        <f>IF(V7="","",SUMIFS(Export!G:G,Export!B:B,U7))</f>
        <v/>
      </c>
      <c r="X7" s="140" t="str">
        <f>IF(W7="","",SUMIFS(Export!H:H,Export!B:B,U7))</f>
        <v/>
      </c>
      <c r="Y7" s="140" t="str">
        <f>IF(AD7=0,"",SUMIFS(Export!I:I,Export!B:B,U7))</f>
        <v/>
      </c>
      <c r="Z7" s="140" t="str">
        <f>IF(AD7=0,"",SUMIFS(Export!J:J,Export!B:B,U7))</f>
        <v/>
      </c>
      <c r="AA7" s="140" t="str">
        <f>IF(AD7=0,"",SUMIFS(Export!K:K,Export!B:B,U7))</f>
        <v/>
      </c>
      <c r="AB7" s="140" t="str">
        <f>IF(AD7=0,"",SUMIFS(Export!L:L,Export!B:B,U7))</f>
        <v/>
      </c>
      <c r="AC7" s="141" t="str">
        <f t="shared" si="9"/>
        <v/>
      </c>
      <c r="AD7" s="215">
        <f>COUNTIFS(Export!B:B,U7)</f>
        <v>0</v>
      </c>
      <c r="AG7" s="139" t="str">
        <f t="shared" si="10"/>
        <v>Name 4</v>
      </c>
      <c r="AH7" s="135" t="str">
        <f>IF(AD7=0,"",SUMIFS(Export!M:M,Export!B:B,U7))</f>
        <v/>
      </c>
      <c r="AI7" s="135" t="str">
        <f>IF(AD7=0,"",SUMIFS(Export!N:N,Export!B:B,U7))</f>
        <v/>
      </c>
      <c r="AJ7" s="135" t="str">
        <f>IF(AD7=0,"",SUMIFS(Export!O:O,Export!B:B,U7))</f>
        <v/>
      </c>
      <c r="AK7" s="135" t="str">
        <f>IF(AD7=0,"",SUMIFS(Export!P:P,Export!B:B,U7))</f>
        <v/>
      </c>
      <c r="AL7" s="135" t="str">
        <f>IF(AD7=0,"",SUMIFS(Export!Q:Q,Export!B:B,U7))</f>
        <v/>
      </c>
      <c r="AM7" s="135" t="str">
        <f>IF(AD7=0,"",SUMIFS(Export!R:R,Export!B:B,U7))</f>
        <v/>
      </c>
      <c r="AN7" s="135" t="str">
        <f>IF(AD7=0,"",SUMIFS(Export!S:S,Export!B:B,U7))</f>
        <v/>
      </c>
      <c r="AO7" s="141" t="str">
        <f t="shared" si="11"/>
        <v/>
      </c>
      <c r="AP7" s="139"/>
      <c r="AQ7" s="135" t="s">
        <v>139</v>
      </c>
      <c r="AR7" s="143">
        <f t="shared" si="12"/>
        <v>0</v>
      </c>
      <c r="AS7" s="143">
        <f t="shared" si="0"/>
        <v>0</v>
      </c>
      <c r="AT7" s="143">
        <f t="shared" si="0"/>
        <v>0</v>
      </c>
      <c r="AU7" s="143">
        <f t="shared" si="0"/>
        <v>0</v>
      </c>
      <c r="AV7" s="143">
        <f t="shared" si="0"/>
        <v>0</v>
      </c>
      <c r="AW7" s="143">
        <f t="shared" si="0"/>
        <v>0</v>
      </c>
      <c r="AX7" s="143">
        <f t="shared" si="0"/>
        <v>0</v>
      </c>
    </row>
    <row r="8" spans="1:51" x14ac:dyDescent="0.2">
      <c r="A8" s="23" t="b">
        <v>1</v>
      </c>
      <c r="B8" s="88" t="str">
        <f>+Averages!A7</f>
        <v>Name 5</v>
      </c>
      <c r="C8" s="94" t="str">
        <f>IFERROR(AVERAGEIFS(Export!D:D,Export!B:B,B8),"")</f>
        <v/>
      </c>
      <c r="D8" s="94" t="str">
        <f>IFERROR(((IF(COUNTIFS(Export!B:B,B8,Export!C:C,1)=0,0,_xlfn.NORM.DIST(SUMIFS(Export!AC:AC,Export!B:B,B8,Export!C:C,1)-$K$19+Averages!$B$36,Averages!$B$36,Averages!$B$37,TRUE))+IF(COUNTIFS(Export!B:B,B8,Export!C:C,2)=0,0,_xlfn.NORM.DIST(SUMIFS(Export!AC:AC,Export!B:B,B8,Export!C:C,2)-$K$19+Averages!$B$36,Averages!$B$36,Averages!$B$37,TRUE))+IF(COUNTIFS(Export!B:B,B8,Export!C:C,3)=0,0,_xlfn.NORM.DIST(SUMIFS(Export!AC:AC,Export!B:B,B8,Export!C:C,3)-$K$19+Averages!$B$36,Averages!$B$36,Averages!$B$37,TRUE))+IF(COUNTIFS(Export!B:B,B8,Export!C:C,4)=0,0,_xlfn.NORM.DIST(SUMIFS(Export!AC:AC,Export!B:B,B8,Export!C:C,4)-$K$19+Averages!$B$36,Averages!$B$36,Averages!$B$37,TRUE))+IF(COUNTIFS(Export!B:B,B8,Export!C:C,5)=0,0,_xlfn.NORM.DIST(SUMIFS(Export!AC:AC,Export!B:B,B8,Export!C:C,5)-$K$19+Averages!$B$36,Averages!$B$36,Averages!$B$37,TRUE))+IF(COUNTIFS(Export!B:B,B8,Export!C:C,6)=0,0,_xlfn.NORM.DIST(SUMIFS(Export!AC:AC,Export!B:B,B8,Export!C:C,6)-$K$19+Averages!$B$36,Averages!$B$36,Averages!$B$37,TRUE))+IF(COUNTIFS(Export!B:B,B8,Export!C:C,7)=0,0,_xlfn.NORM.DIST(SUMIFS(Export!AC:AC,Export!B:B,B8,Export!C:C,7)-$K$19+Averages!$B$36,Averages!$B$36,Averages!$B$37,TRUE))+IF(COUNTIFS(Export!B:B,B8,Export!C:C,8)=0,0,_xlfn.NORM.DIST(SUMIFS(Export!AC:AC,Export!B:B,B8,Export!C:C,8)-$K$19+Averages!$B$36,Averages!$B$36,Averages!$B$37,TRUE))+IF(COUNTIFS(Export!B:B,B8,Export!C:C,9)=0,0,_xlfn.NORM.DIST(SUMIFS(Export!AC:AC,Export!B:B,B8,Export!C:C,9)-$K$19+Averages!$B$36,Averages!$B$36,Averages!$B$37,TRUE))+IF(COUNTIFS(Export!B:B,B8,Export!C:C,10)=0,0,_xlfn.NORM.DIST(SUMIFS(Export!AC:AC,Export!B:B,B8,Export!C:C,10)-$K$19+Averages!$B$36,Averages!$B$36,Averages!$B$37,TRUE))+IF(COUNTIFS(Export!B:B,B8,Export!C:C,11)=0,0,_xlfn.NORM.DIST(SUMIFS(Export!AC:AC,Export!B:B,B8,Export!C:C,11)-$K$19+Averages!$B$36,Averages!$B$36,Averages!$B$37,TRUE))+IF(COUNTIFS(Export!B:B,B8,Export!C:C,12)=0,0,_xlfn.NORM.DIST(SUMIFS(Export!AC:AC,Export!B:B,B8,Export!C:C,12)-$K$19+Averages!$B$36,Averages!$B$36,Averages!$B$37,TRUE))+IF(COUNTIFS(Export!B:B,B8,Export!C:C,13)=0,0,_xlfn.NORM.DIST(SUMIFS(Export!AC:AC,Export!B:B,B8,Export!C:C,13)-$K$19+Averages!$B$36,Averages!$B$36,Averages!$B$37,TRUE))+IF(COUNTIFS(Export!B:B,B8,Export!C:C,14)=0,0,_xlfn.NORM.DIST(SUMIFS(Export!AC:AC,Export!B:B,B8,Export!C:C,14)-$K$19+Averages!$B$36,Averages!$B$36,Averages!$B$37,TRUE))+IF(COUNTIFS(Export!B:B,B8,Export!C:C,15)=0,0,_xlfn.NORM.DIST(SUMIFS(Export!AC:AC,Export!B:B,B8,Export!C:C,15)-$K$19+Averages!$B$36,Averages!$B$36,Averages!$B$37,TRUE))+IF(COUNTIFS(Export!B:B,B8,Export!C:C,16)=0,0,_xlfn.NORM.DIST(SUMIFS(Export!AC:AC,Export!B:B,B8,Export!C:C,16)-$K$19+Averages!$B$36,Averages!$B$36,Averages!$B$37,TRUE))+IF(COUNTIFS(Export!B:B,B8,Export!C:C,17)=0,0,_xlfn.NORM.DIST(SUMIFS(Export!AC:AC,Export!B:B,B8,Export!C:C,17)-$K$19+Averages!$B$36,Averages!$B$36,Averages!$B$37,TRUE)))/COUNTIFS(Export!B:B,B8))*100-_xlfn.NORM.DIST($K$19*0.3-$K$19+Averages!$B$36,Averages!$B$36,Averages!$B$37,TRUE)*100,"")</f>
        <v/>
      </c>
      <c r="E8" s="77">
        <f t="shared" si="1"/>
        <v>26.249999999999996</v>
      </c>
      <c r="F8" s="107">
        <f t="shared" si="2"/>
        <v>20</v>
      </c>
      <c r="G8" s="62">
        <f>IFERROR(SUMIFS(Export!T:T,Export!B:B,B8)/SUMIFS(Export!U:U,Export!B:B,B8),0)</f>
        <v>0</v>
      </c>
      <c r="H8" s="64">
        <f>IFERROR(SUMIFS(Export!V:V,Export!B:B,B8)/SUMIFS(Export!U:U,Export!B:B,B8),0)</f>
        <v>0</v>
      </c>
      <c r="I8" s="64">
        <f>IFERROR(SUMIFS(Export!W:W,Export!B:B,B8)/SUMIFS(Export!Z:Z,Export!B:B,B8),0)</f>
        <v>0</v>
      </c>
      <c r="J8" s="68">
        <f>IFERROR(SUMIFS(Export!AB:AB,Export!B:B,B8)/SUMIFS(Export!Z:Z,Export!B:B,B8),0)</f>
        <v>0</v>
      </c>
      <c r="K8" s="80">
        <f>IFERROR((SUMIFS(Export!V:V,Export!B:B,B8)-SUMIFS(Export!W:W,Export!B:B,B8))/COUNTIF(Export!B:B,B8),0)</f>
        <v>0</v>
      </c>
      <c r="L8" s="64">
        <f>IFERROR((SUMIFS(Export!V:V,Export!B:B,B8)-SUMIFS(Export!W:W,Export!B:B,B8))/SUMIFS(Export!Z:Z,Export!B:B,B8),0)</f>
        <v>0</v>
      </c>
      <c r="M8" s="62">
        <f>IFERROR(SUMIFS(Export!X:X,Export!B:B,B8)/SUMIFS(Export!Z:Z,Export!B:B,B8),0)</f>
        <v>0</v>
      </c>
      <c r="N8" s="61">
        <f>IFERROR(SUMIFS(Export!Y:Y,Export!B:B,B8)/SUMIFS(Export!AA:AA,Export!B:B,B8),0)</f>
        <v>0</v>
      </c>
      <c r="O8" s="132">
        <f t="shared" si="3"/>
        <v>0.7</v>
      </c>
      <c r="P8" s="137">
        <f t="shared" si="4"/>
        <v>0.7</v>
      </c>
      <c r="Q8" s="137">
        <f t="shared" si="5"/>
        <v>0.7</v>
      </c>
      <c r="R8" s="137">
        <f t="shared" si="6"/>
        <v>0</v>
      </c>
      <c r="S8" s="137">
        <f t="shared" si="7"/>
        <v>0</v>
      </c>
      <c r="T8" s="138"/>
      <c r="U8" s="139" t="str">
        <f t="shared" si="8"/>
        <v>Name 5</v>
      </c>
      <c r="V8" s="140" t="str">
        <f>IF(AD8=0,"",SUMIFS(Export!F:F,Export!B:B,U8))</f>
        <v/>
      </c>
      <c r="W8" s="140" t="str">
        <f>IF(V8="","",SUMIFS(Export!G:G,Export!B:B,U8))</f>
        <v/>
      </c>
      <c r="X8" s="140" t="str">
        <f>IF(W8="","",SUMIFS(Export!H:H,Export!B:B,U8))</f>
        <v/>
      </c>
      <c r="Y8" s="140" t="str">
        <f>IF(AD8=0,"",SUMIFS(Export!I:I,Export!B:B,U8))</f>
        <v/>
      </c>
      <c r="Z8" s="140" t="str">
        <f>IF(AD8=0,"",SUMIFS(Export!J:J,Export!B:B,U8))</f>
        <v/>
      </c>
      <c r="AA8" s="140" t="str">
        <f>IF(AD8=0,"",SUMIFS(Export!K:K,Export!B:B,U8))</f>
        <v/>
      </c>
      <c r="AB8" s="140" t="str">
        <f>IF(AD8=0,"",SUMIFS(Export!L:L,Export!B:B,U8))</f>
        <v/>
      </c>
      <c r="AC8" s="141" t="str">
        <f t="shared" si="9"/>
        <v/>
      </c>
      <c r="AD8" s="215">
        <f>COUNTIFS(Export!B:B,U8)</f>
        <v>0</v>
      </c>
      <c r="AG8" s="139" t="str">
        <f t="shared" si="10"/>
        <v>Name 5</v>
      </c>
      <c r="AH8" s="135" t="str">
        <f>IF(AD8=0,"",SUMIFS(Export!M:M,Export!B:B,U8))</f>
        <v/>
      </c>
      <c r="AI8" s="135" t="str">
        <f>IF(AD8=0,"",SUMIFS(Export!N:N,Export!B:B,U8))</f>
        <v/>
      </c>
      <c r="AJ8" s="135" t="str">
        <f>IF(AD8=0,"",SUMIFS(Export!O:O,Export!B:B,U8))</f>
        <v/>
      </c>
      <c r="AK8" s="135" t="str">
        <f>IF(AD8=0,"",SUMIFS(Export!P:P,Export!B:B,U8))</f>
        <v/>
      </c>
      <c r="AL8" s="135" t="str">
        <f>IF(AD8=0,"",SUMIFS(Export!Q:Q,Export!B:B,U8))</f>
        <v/>
      </c>
      <c r="AM8" s="135" t="str">
        <f>IF(AD8=0,"",SUMIFS(Export!R:R,Export!B:B,U8))</f>
        <v/>
      </c>
      <c r="AN8" s="135" t="str">
        <f>IF(AD8=0,"",SUMIFS(Export!S:S,Export!B:B,U8))</f>
        <v/>
      </c>
      <c r="AO8" s="141" t="str">
        <f t="shared" si="11"/>
        <v/>
      </c>
      <c r="AP8" s="139"/>
      <c r="AQ8" s="135" t="s">
        <v>143</v>
      </c>
      <c r="AR8" s="143">
        <f t="shared" si="12"/>
        <v>0</v>
      </c>
      <c r="AS8" s="143">
        <f t="shared" si="0"/>
        <v>0</v>
      </c>
      <c r="AT8" s="143">
        <f t="shared" si="0"/>
        <v>0</v>
      </c>
      <c r="AU8" s="143">
        <f>IFERROR(Y8/(Y8+AK8),0)</f>
        <v>0</v>
      </c>
      <c r="AV8" s="143">
        <f t="shared" si="0"/>
        <v>0</v>
      </c>
      <c r="AW8" s="143">
        <f t="shared" si="0"/>
        <v>0</v>
      </c>
      <c r="AX8" s="143">
        <f t="shared" si="0"/>
        <v>0</v>
      </c>
    </row>
    <row r="9" spans="1:51" x14ac:dyDescent="0.2">
      <c r="A9" s="23" t="b">
        <v>1</v>
      </c>
      <c r="B9" s="88" t="str">
        <f>+Averages!A8</f>
        <v>Name 6</v>
      </c>
      <c r="C9" s="95" t="str">
        <f>IFERROR(AVERAGEIFS(Export!D:D,Export!B:B,B9),"")</f>
        <v/>
      </c>
      <c r="D9" s="95" t="str">
        <f>IFERROR(((IF(COUNTIFS(Export!B:B,B9,Export!C:C,1)=0,0,_xlfn.NORM.DIST(SUMIFS(Export!AC:AC,Export!B:B,B9,Export!C:C,1)-$K$19+Averages!$B$36,Averages!$B$36,Averages!$B$37,TRUE))+IF(COUNTIFS(Export!B:B,B9,Export!C:C,2)=0,0,_xlfn.NORM.DIST(SUMIFS(Export!AC:AC,Export!B:B,B9,Export!C:C,2)-$K$19+Averages!$B$36,Averages!$B$36,Averages!$B$37,TRUE))+IF(COUNTIFS(Export!B:B,B9,Export!C:C,3)=0,0,_xlfn.NORM.DIST(SUMIFS(Export!AC:AC,Export!B:B,B9,Export!C:C,3)-$K$19+Averages!$B$36,Averages!$B$36,Averages!$B$37,TRUE))+IF(COUNTIFS(Export!B:B,B9,Export!C:C,4)=0,0,_xlfn.NORM.DIST(SUMIFS(Export!AC:AC,Export!B:B,B9,Export!C:C,4)-$K$19+Averages!$B$36,Averages!$B$36,Averages!$B$37,TRUE))+IF(COUNTIFS(Export!B:B,B9,Export!C:C,5)=0,0,_xlfn.NORM.DIST(SUMIFS(Export!AC:AC,Export!B:B,B9,Export!C:C,5)-$K$19+Averages!$B$36,Averages!$B$36,Averages!$B$37,TRUE))+IF(COUNTIFS(Export!B:B,B9,Export!C:C,6)=0,0,_xlfn.NORM.DIST(SUMIFS(Export!AC:AC,Export!B:B,B9,Export!C:C,6)-$K$19+Averages!$B$36,Averages!$B$36,Averages!$B$37,TRUE))+IF(COUNTIFS(Export!B:B,B9,Export!C:C,7)=0,0,_xlfn.NORM.DIST(SUMIFS(Export!AC:AC,Export!B:B,B9,Export!C:C,7)-$K$19+Averages!$B$36,Averages!$B$36,Averages!$B$37,TRUE))+IF(COUNTIFS(Export!B:B,B9,Export!C:C,8)=0,0,_xlfn.NORM.DIST(SUMIFS(Export!AC:AC,Export!B:B,B9,Export!C:C,8)-$K$19+Averages!$B$36,Averages!$B$36,Averages!$B$37,TRUE))+IF(COUNTIFS(Export!B:B,B9,Export!C:C,9)=0,0,_xlfn.NORM.DIST(SUMIFS(Export!AC:AC,Export!B:B,B9,Export!C:C,9)-$K$19+Averages!$B$36,Averages!$B$36,Averages!$B$37,TRUE))+IF(COUNTIFS(Export!B:B,B9,Export!C:C,10)=0,0,_xlfn.NORM.DIST(SUMIFS(Export!AC:AC,Export!B:B,B9,Export!C:C,10)-$K$19+Averages!$B$36,Averages!$B$36,Averages!$B$37,TRUE))+IF(COUNTIFS(Export!B:B,B9,Export!C:C,11)=0,0,_xlfn.NORM.DIST(SUMIFS(Export!AC:AC,Export!B:B,B9,Export!C:C,11)-$K$19+Averages!$B$36,Averages!$B$36,Averages!$B$37,TRUE))+IF(COUNTIFS(Export!B:B,B9,Export!C:C,12)=0,0,_xlfn.NORM.DIST(SUMIFS(Export!AC:AC,Export!B:B,B9,Export!C:C,12)-$K$19+Averages!$B$36,Averages!$B$36,Averages!$B$37,TRUE))+IF(COUNTIFS(Export!B:B,B9,Export!C:C,13)=0,0,_xlfn.NORM.DIST(SUMIFS(Export!AC:AC,Export!B:B,B9,Export!C:C,13)-$K$19+Averages!$B$36,Averages!$B$36,Averages!$B$37,TRUE))+IF(COUNTIFS(Export!B:B,B9,Export!C:C,14)=0,0,_xlfn.NORM.DIST(SUMIFS(Export!AC:AC,Export!B:B,B9,Export!C:C,14)-$K$19+Averages!$B$36,Averages!$B$36,Averages!$B$37,TRUE))+IF(COUNTIFS(Export!B:B,B9,Export!C:C,15)=0,0,_xlfn.NORM.DIST(SUMIFS(Export!AC:AC,Export!B:B,B9,Export!C:C,15)-$K$19+Averages!$B$36,Averages!$B$36,Averages!$B$37,TRUE))+IF(COUNTIFS(Export!B:B,B9,Export!C:C,16)=0,0,_xlfn.NORM.DIST(SUMIFS(Export!AC:AC,Export!B:B,B9,Export!C:C,16)-$K$19+Averages!$B$36,Averages!$B$36,Averages!$B$37,TRUE))+IF(COUNTIFS(Export!B:B,B9,Export!C:C,17)=0,0,_xlfn.NORM.DIST(SUMIFS(Export!AC:AC,Export!B:B,B9,Export!C:C,17)-$K$19+Averages!$B$36,Averages!$B$36,Averages!$B$37,TRUE)))/COUNTIFS(Export!B:B,B9))*100-_xlfn.NORM.DIST($K$19*0.3-$K$19+Averages!$B$36,Averages!$B$36,Averages!$B$37,TRUE)*100,"")</f>
        <v/>
      </c>
      <c r="E9" s="77">
        <f t="shared" si="1"/>
        <v>26.249999999999996</v>
      </c>
      <c r="F9" s="107">
        <f t="shared" si="2"/>
        <v>20</v>
      </c>
      <c r="G9" s="63">
        <f>IFERROR(SUMIFS(Export!T:T,Export!B:B,B9)/SUMIFS(Export!U:U,Export!B:B,B9),0)</f>
        <v>0</v>
      </c>
      <c r="H9" s="65">
        <f>IFERROR(SUMIFS(Export!V:V,Export!B:B,B9)/SUMIFS(Export!U:U,Export!B:B,B9),0)</f>
        <v>0</v>
      </c>
      <c r="I9" s="65">
        <f>IFERROR(SUMIFS(Export!W:W,Export!B:B,B9)/SUMIFS(Export!Z:Z,Export!B:B,B9),0)</f>
        <v>0</v>
      </c>
      <c r="J9" s="69">
        <f>IFERROR(SUMIFS(Export!AB:AB,Export!B:B,B9)/SUMIFS(Export!Z:Z,Export!B:B,B9),0)</f>
        <v>0</v>
      </c>
      <c r="K9" s="81">
        <f>IFERROR((SUMIFS(Export!V:V,Export!B:B,B9)-SUMIFS(Export!W:W,Export!B:B,B9))/COUNTIF(Export!B:B,B9),0)</f>
        <v>0</v>
      </c>
      <c r="L9" s="65">
        <f>IFERROR((SUMIFS(Export!V:V,Export!B:B,B9)-SUMIFS(Export!W:W,Export!B:B,B9))/SUMIFS(Export!Z:Z,Export!B:B,B9),0)</f>
        <v>0</v>
      </c>
      <c r="M9" s="63">
        <f>IFERROR(SUMIFS(Export!X:X,Export!B:B,B9)/SUMIFS(Export!Z:Z,Export!B:B,B9),0)</f>
        <v>0</v>
      </c>
      <c r="N9" s="76">
        <f>IFERROR(SUMIFS(Export!Y:Y,Export!B:B,B9)/SUMIFS(Export!AA:AA,Export!B:B,B9),0)</f>
        <v>0</v>
      </c>
      <c r="O9" s="134"/>
      <c r="U9" s="139" t="str">
        <f t="shared" si="8"/>
        <v>Name 6</v>
      </c>
      <c r="V9" s="140" t="str">
        <f>IF(AD9=0,"",SUMIFS(Export!F:F,Export!B:B,U9))</f>
        <v/>
      </c>
      <c r="W9" s="140" t="str">
        <f>IF(V9="","",SUMIFS(Export!G:G,Export!B:B,U9))</f>
        <v/>
      </c>
      <c r="X9" s="140" t="str">
        <f>IF(W9="","",SUMIFS(Export!H:H,Export!B:B,U9))</f>
        <v/>
      </c>
      <c r="Y9" s="140" t="str">
        <f>IF(AD9=0,"",SUMIFS(Export!I:I,Export!B:B,U9))</f>
        <v/>
      </c>
      <c r="Z9" s="140" t="str">
        <f>IF(AD9=0,"",SUMIFS(Export!J:J,Export!B:B,U9))</f>
        <v/>
      </c>
      <c r="AA9" s="140" t="str">
        <f>IF(AD9=0,"",SUMIFS(Export!K:K,Export!B:B,U9))</f>
        <v/>
      </c>
      <c r="AB9" s="140" t="str">
        <f>IF(AD9=0,"",SUMIFS(Export!L:L,Export!B:B,U9))</f>
        <v/>
      </c>
      <c r="AC9" s="141" t="str">
        <f t="shared" si="9"/>
        <v/>
      </c>
      <c r="AD9" s="215">
        <f>COUNTIFS(Export!B:B,U9)</f>
        <v>0</v>
      </c>
      <c r="AG9" s="139" t="str">
        <f t="shared" si="10"/>
        <v>Name 6</v>
      </c>
      <c r="AH9" s="135" t="str">
        <f>IF(AD9=0,"",SUMIFS(Export!M:M,Export!B:B,U9))</f>
        <v/>
      </c>
      <c r="AI9" s="135" t="str">
        <f>IF(AD9=0,"",SUMIFS(Export!N:N,Export!B:B,U9))</f>
        <v/>
      </c>
      <c r="AJ9" s="135" t="str">
        <f>IF(AD9=0,"",SUMIFS(Export!O:O,Export!B:B,U9))</f>
        <v/>
      </c>
      <c r="AK9" s="135" t="str">
        <f>IF(AD9=0,"",SUMIFS(Export!P:P,Export!B:B,U9))</f>
        <v/>
      </c>
      <c r="AL9" s="135" t="str">
        <f>IF(AD9=0,"",SUMIFS(Export!Q:Q,Export!B:B,U9))</f>
        <v/>
      </c>
      <c r="AM9" s="135" t="str">
        <f>IF(AD9=0,"",SUMIFS(Export!R:R,Export!B:B,U9))</f>
        <v/>
      </c>
      <c r="AN9" s="135" t="str">
        <f>IF(AD9=0,"",SUMIFS(Export!S:S,Export!B:B,U9))</f>
        <v/>
      </c>
      <c r="AO9" s="141" t="str">
        <f t="shared" si="11"/>
        <v/>
      </c>
      <c r="AP9" s="139"/>
      <c r="AQ9" s="135" t="s">
        <v>141</v>
      </c>
      <c r="AR9" s="143">
        <f t="shared" si="12"/>
        <v>0</v>
      </c>
      <c r="AS9" s="143">
        <f t="shared" si="0"/>
        <v>0</v>
      </c>
      <c r="AT9" s="143">
        <f t="shared" si="0"/>
        <v>0</v>
      </c>
      <c r="AU9" s="143">
        <f t="shared" si="0"/>
        <v>0</v>
      </c>
      <c r="AV9" s="143">
        <f t="shared" si="0"/>
        <v>0</v>
      </c>
      <c r="AW9" s="143">
        <f t="shared" si="0"/>
        <v>0</v>
      </c>
      <c r="AX9" s="143">
        <f t="shared" si="0"/>
        <v>0</v>
      </c>
    </row>
    <row r="10" spans="1:51" x14ac:dyDescent="0.2">
      <c r="A10" s="23" t="b">
        <v>0</v>
      </c>
      <c r="B10" s="88" t="str">
        <f>+Averages!A9</f>
        <v>Name 7</v>
      </c>
      <c r="C10" s="94" t="str">
        <f>IFERROR(AVERAGEIFS(Export!D:D,Export!B:B,B10),"")</f>
        <v/>
      </c>
      <c r="D10" s="94" t="str">
        <f>IFERROR(((IF(COUNTIFS(Export!B:B,B10,Export!C:C,1)=0,0,_xlfn.NORM.DIST(SUMIFS(Export!AC:AC,Export!B:B,B10,Export!C:C,1)-$K$19+Averages!$B$36,Averages!$B$36,Averages!$B$37,TRUE))+IF(COUNTIFS(Export!B:B,B10,Export!C:C,2)=0,0,_xlfn.NORM.DIST(SUMIFS(Export!AC:AC,Export!B:B,B10,Export!C:C,2)-$K$19+Averages!$B$36,Averages!$B$36,Averages!$B$37,TRUE))+IF(COUNTIFS(Export!B:B,B10,Export!C:C,3)=0,0,_xlfn.NORM.DIST(SUMIFS(Export!AC:AC,Export!B:B,B10,Export!C:C,3)-$K$19+Averages!$B$36,Averages!$B$36,Averages!$B$37,TRUE))+IF(COUNTIFS(Export!B:B,B10,Export!C:C,4)=0,0,_xlfn.NORM.DIST(SUMIFS(Export!AC:AC,Export!B:B,B10,Export!C:C,4)-$K$19+Averages!$B$36,Averages!$B$36,Averages!$B$37,TRUE))+IF(COUNTIFS(Export!B:B,B10,Export!C:C,5)=0,0,_xlfn.NORM.DIST(SUMIFS(Export!AC:AC,Export!B:B,B10,Export!C:C,5)-$K$19+Averages!$B$36,Averages!$B$36,Averages!$B$37,TRUE))+IF(COUNTIFS(Export!B:B,B10,Export!C:C,6)=0,0,_xlfn.NORM.DIST(SUMIFS(Export!AC:AC,Export!B:B,B10,Export!C:C,6)-$K$19+Averages!$B$36,Averages!$B$36,Averages!$B$37,TRUE))+IF(COUNTIFS(Export!B:B,B10,Export!C:C,7)=0,0,_xlfn.NORM.DIST(SUMIFS(Export!AC:AC,Export!B:B,B10,Export!C:C,7)-$K$19+Averages!$B$36,Averages!$B$36,Averages!$B$37,TRUE))+IF(COUNTIFS(Export!B:B,B10,Export!C:C,8)=0,0,_xlfn.NORM.DIST(SUMIFS(Export!AC:AC,Export!B:B,B10,Export!C:C,8)-$K$19+Averages!$B$36,Averages!$B$36,Averages!$B$37,TRUE))+IF(COUNTIFS(Export!B:B,B10,Export!C:C,9)=0,0,_xlfn.NORM.DIST(SUMIFS(Export!AC:AC,Export!B:B,B10,Export!C:C,9)-$K$19+Averages!$B$36,Averages!$B$36,Averages!$B$37,TRUE))+IF(COUNTIFS(Export!B:B,B10,Export!C:C,10)=0,0,_xlfn.NORM.DIST(SUMIFS(Export!AC:AC,Export!B:B,B10,Export!C:C,10)-$K$19+Averages!$B$36,Averages!$B$36,Averages!$B$37,TRUE))+IF(COUNTIFS(Export!B:B,B10,Export!C:C,11)=0,0,_xlfn.NORM.DIST(SUMIFS(Export!AC:AC,Export!B:B,B10,Export!C:C,11)-$K$19+Averages!$B$36,Averages!$B$36,Averages!$B$37,TRUE))+IF(COUNTIFS(Export!B:B,B10,Export!C:C,12)=0,0,_xlfn.NORM.DIST(SUMIFS(Export!AC:AC,Export!B:B,B10,Export!C:C,12)-$K$19+Averages!$B$36,Averages!$B$36,Averages!$B$37,TRUE))+IF(COUNTIFS(Export!B:B,B10,Export!C:C,13)=0,0,_xlfn.NORM.DIST(SUMIFS(Export!AC:AC,Export!B:B,B10,Export!C:C,13)-$K$19+Averages!$B$36,Averages!$B$36,Averages!$B$37,TRUE))+IF(COUNTIFS(Export!B:B,B10,Export!C:C,14)=0,0,_xlfn.NORM.DIST(SUMIFS(Export!AC:AC,Export!B:B,B10,Export!C:C,14)-$K$19+Averages!$B$36,Averages!$B$36,Averages!$B$37,TRUE))+IF(COUNTIFS(Export!B:B,B10,Export!C:C,15)=0,0,_xlfn.NORM.DIST(SUMIFS(Export!AC:AC,Export!B:B,B10,Export!C:C,15)-$K$19+Averages!$B$36,Averages!$B$36,Averages!$B$37,TRUE))+IF(COUNTIFS(Export!B:B,B10,Export!C:C,16)=0,0,_xlfn.NORM.DIST(SUMIFS(Export!AC:AC,Export!B:B,B10,Export!C:C,16)-$K$19+Averages!$B$36,Averages!$B$36,Averages!$B$37,TRUE))+IF(COUNTIFS(Export!B:B,B10,Export!C:C,17)=0,0,_xlfn.NORM.DIST(SUMIFS(Export!AC:AC,Export!B:B,B10,Export!C:C,17)-$K$19+Averages!$B$36,Averages!$B$36,Averages!$B$37,TRUE)))/COUNTIFS(Export!B:B,B10))*100-_xlfn.NORM.DIST($K$19*0.3-$K$19+Averages!$B$36,Averages!$B$36,Averages!$B$37,TRUE)*100,"")</f>
        <v/>
      </c>
      <c r="E10" s="77">
        <f t="shared" si="1"/>
        <v>26.249999999999996</v>
      </c>
      <c r="F10" s="107">
        <f t="shared" si="2"/>
        <v>20</v>
      </c>
      <c r="G10" s="62">
        <f>IFERROR(SUMIFS(Export!T:T,Export!B:B,B10)/SUMIFS(Export!U:U,Export!B:B,B10),0)</f>
        <v>0</v>
      </c>
      <c r="H10" s="64">
        <f>IFERROR(SUMIFS(Export!V:V,Export!B:B,B10)/SUMIFS(Export!U:U,Export!B:B,B10),0)</f>
        <v>0</v>
      </c>
      <c r="I10" s="64">
        <f>IFERROR(SUMIFS(Export!W:W,Export!B:B,B10)/SUMIFS(Export!Z:Z,Export!B:B,B10),0)</f>
        <v>0</v>
      </c>
      <c r="J10" s="68">
        <f>IFERROR(SUMIFS(Export!AB:AB,Export!B:B,B10)/SUMIFS(Export!Z:Z,Export!B:B,B10),0)</f>
        <v>0</v>
      </c>
      <c r="K10" s="80">
        <f>IFERROR((SUMIFS(Export!V:V,Export!B:B,B10)-SUMIFS(Export!W:W,Export!B:B,B10))/COUNTIF(Export!B:B,B10),0)</f>
        <v>0</v>
      </c>
      <c r="L10" s="64">
        <f>IFERROR((SUMIFS(Export!V:V,Export!B:B,B10)-SUMIFS(Export!W:W,Export!B:B,B10))/SUMIFS(Export!Z:Z,Export!B:B,B10),0)</f>
        <v>0</v>
      </c>
      <c r="M10" s="62">
        <f>IFERROR(SUMIFS(Export!X:X,Export!B:B,B10)/SUMIFS(Export!Z:Z,Export!B:B,B10),0)</f>
        <v>0</v>
      </c>
      <c r="N10" s="61">
        <f>IFERROR(SUMIFS(Export!Y:Y,Export!B:B,B10)/SUMIFS(Export!AA:AA,Export!B:B,B10),0)</f>
        <v>0</v>
      </c>
      <c r="O10" s="134">
        <f>(IF((G4-$G$20+($C$24/100)/2.5)*2.5&lt;0,0,IF((G4-$G$20+($C$24/100)/2.5)*2.5&gt;$C$23/100,$C$23/100,(G4-$G$20+($C$24/100)/2.5)*2.5)))</f>
        <v>0</v>
      </c>
      <c r="P10" s="137">
        <f>+IF((H4-$H$20+($C$24/100)/0.1)*0.1&lt;0,0,IF((H4-$H$20+($C$24/100)/0.1)*0.1&gt;$C$23/100,$C$23/100,(H4-$H$20+($C$24/100)/0.1)*0.1))</f>
        <v>0</v>
      </c>
      <c r="Q10" s="137">
        <f>+IF($C$23/100-(I4*($C$23/100-$C$24/100)/$I$20)&lt;0,0,IF($C$23/100-(I4*($C$23/100-$C$24/100)/$I$20)&gt;$C$23/100,$C$23/100,($C$23/100-(I4*($C$23/100-$C$24/100)/$I$20))))</f>
        <v>1</v>
      </c>
      <c r="R10" s="137">
        <f>+IF(J4*($C$24/100)/$J$20&lt;0,0,IF(J4*($C$24/100)/$J$20&gt;$C$23/100,$C$23/100,J4*($C$24/100)/$J$20))</f>
        <v>0</v>
      </c>
      <c r="S10" s="137">
        <f>IFERROR(IF(K4*($C$24/100)/$K$20&lt;0,0,IF(K4*($C$24/100)/$K$20&gt;$C$23/100,$C$23/100,K4*($C$24/100)/$K$20)),0)</f>
        <v>0</v>
      </c>
      <c r="T10" s="138"/>
      <c r="U10" s="139" t="str">
        <f t="shared" si="8"/>
        <v>Name 7</v>
      </c>
      <c r="V10" s="140" t="str">
        <f>IF(AD10=0,"",SUMIFS(Export!F:F,Export!B:B,U10))</f>
        <v/>
      </c>
      <c r="W10" s="140" t="str">
        <f>IF(V10="","",SUMIFS(Export!G:G,Export!B:B,U10))</f>
        <v/>
      </c>
      <c r="X10" s="140" t="str">
        <f>IF(W10="","",SUMIFS(Export!H:H,Export!B:B,U10))</f>
        <v/>
      </c>
      <c r="Y10" s="140" t="str">
        <f>IF(AD10=0,"",SUMIFS(Export!I:I,Export!B:B,U10))</f>
        <v/>
      </c>
      <c r="Z10" s="140" t="str">
        <f>IF(AD10=0,"",SUMIFS(Export!J:J,Export!B:B,U10))</f>
        <v/>
      </c>
      <c r="AA10" s="140" t="str">
        <f>IF(AD10=0,"",SUMIFS(Export!K:K,Export!B:B,U10))</f>
        <v/>
      </c>
      <c r="AB10" s="140" t="str">
        <f>IF(AD10=0,"",SUMIFS(Export!L:L,Export!B:B,U10))</f>
        <v/>
      </c>
      <c r="AC10" s="141" t="str">
        <f t="shared" si="9"/>
        <v/>
      </c>
      <c r="AD10" s="215">
        <f>COUNTIFS(Export!B:B,U10)</f>
        <v>0</v>
      </c>
      <c r="AG10" s="139" t="str">
        <f t="shared" si="10"/>
        <v>Name 7</v>
      </c>
      <c r="AH10" s="135" t="str">
        <f>IF(AD10=0,"",SUMIFS(Export!M:M,Export!B:B,U10))</f>
        <v/>
      </c>
      <c r="AI10" s="135" t="str">
        <f>IF(AD10=0,"",SUMIFS(Export!N:N,Export!B:B,U10))</f>
        <v/>
      </c>
      <c r="AJ10" s="135" t="str">
        <f>IF(AD10=0,"",SUMIFS(Export!O:O,Export!B:B,U10))</f>
        <v/>
      </c>
      <c r="AK10" s="135" t="str">
        <f>IF(AD10=0,"",SUMIFS(Export!P:P,Export!B:B,U10))</f>
        <v/>
      </c>
      <c r="AL10" s="135" t="str">
        <f>IF(AD10=0,"",SUMIFS(Export!Q:Q,Export!B:B,U10))</f>
        <v/>
      </c>
      <c r="AM10" s="135" t="str">
        <f>IF(AD10=0,"",SUMIFS(Export!R:R,Export!B:B,U10))</f>
        <v/>
      </c>
      <c r="AN10" s="135" t="str">
        <f>IF(AD10=0,"",SUMIFS(Export!S:S,Export!B:B,U10))</f>
        <v/>
      </c>
      <c r="AO10" s="141" t="str">
        <f t="shared" si="11"/>
        <v/>
      </c>
      <c r="AP10" s="139"/>
      <c r="AQ10" s="135" t="s">
        <v>136</v>
      </c>
      <c r="AR10" s="143">
        <f t="shared" si="12"/>
        <v>0</v>
      </c>
      <c r="AS10" s="143">
        <f t="shared" si="0"/>
        <v>0</v>
      </c>
      <c r="AT10" s="143">
        <f t="shared" si="0"/>
        <v>0</v>
      </c>
      <c r="AU10" s="143">
        <f t="shared" si="0"/>
        <v>0</v>
      </c>
      <c r="AV10" s="143">
        <f t="shared" si="0"/>
        <v>0</v>
      </c>
      <c r="AW10" s="143">
        <f t="shared" si="0"/>
        <v>0</v>
      </c>
      <c r="AX10" s="143">
        <f t="shared" si="0"/>
        <v>0</v>
      </c>
    </row>
    <row r="11" spans="1:51" x14ac:dyDescent="0.2">
      <c r="A11" s="23" t="b">
        <v>0</v>
      </c>
      <c r="B11" s="88" t="str">
        <f>+Averages!A10</f>
        <v>Name 8</v>
      </c>
      <c r="C11" s="95" t="str">
        <f>IFERROR(AVERAGEIFS(Export!D:D,Export!B:B,B11),"")</f>
        <v/>
      </c>
      <c r="D11" s="95" t="str">
        <f>IFERROR(((IF(COUNTIFS(Export!B:B,B11,Export!C:C,1)=0,0,_xlfn.NORM.DIST(SUMIFS(Export!AC:AC,Export!B:B,B11,Export!C:C,1)-$K$19+Averages!$B$36,Averages!$B$36,Averages!$B$37,TRUE))+IF(COUNTIFS(Export!B:B,B11,Export!C:C,2)=0,0,_xlfn.NORM.DIST(SUMIFS(Export!AC:AC,Export!B:B,B11,Export!C:C,2)-$K$19+Averages!$B$36,Averages!$B$36,Averages!$B$37,TRUE))+IF(COUNTIFS(Export!B:B,B11,Export!C:C,3)=0,0,_xlfn.NORM.DIST(SUMIFS(Export!AC:AC,Export!B:B,B11,Export!C:C,3)-$K$19+Averages!$B$36,Averages!$B$36,Averages!$B$37,TRUE))+IF(COUNTIFS(Export!B:B,B11,Export!C:C,4)=0,0,_xlfn.NORM.DIST(SUMIFS(Export!AC:AC,Export!B:B,B11,Export!C:C,4)-$K$19+Averages!$B$36,Averages!$B$36,Averages!$B$37,TRUE))+IF(COUNTIFS(Export!B:B,B11,Export!C:C,5)=0,0,_xlfn.NORM.DIST(SUMIFS(Export!AC:AC,Export!B:B,B11,Export!C:C,5)-$K$19+Averages!$B$36,Averages!$B$36,Averages!$B$37,TRUE))+IF(COUNTIFS(Export!B:B,B11,Export!C:C,6)=0,0,_xlfn.NORM.DIST(SUMIFS(Export!AC:AC,Export!B:B,B11,Export!C:C,6)-$K$19+Averages!$B$36,Averages!$B$36,Averages!$B$37,TRUE))+IF(COUNTIFS(Export!B:B,B11,Export!C:C,7)=0,0,_xlfn.NORM.DIST(SUMIFS(Export!AC:AC,Export!B:B,B11,Export!C:C,7)-$K$19+Averages!$B$36,Averages!$B$36,Averages!$B$37,TRUE))+IF(COUNTIFS(Export!B:B,B11,Export!C:C,8)=0,0,_xlfn.NORM.DIST(SUMIFS(Export!AC:AC,Export!B:B,B11,Export!C:C,8)-$K$19+Averages!$B$36,Averages!$B$36,Averages!$B$37,TRUE))+IF(COUNTIFS(Export!B:B,B11,Export!C:C,9)=0,0,_xlfn.NORM.DIST(SUMIFS(Export!AC:AC,Export!B:B,B11,Export!C:C,9)-$K$19+Averages!$B$36,Averages!$B$36,Averages!$B$37,TRUE))+IF(COUNTIFS(Export!B:B,B11,Export!C:C,10)=0,0,_xlfn.NORM.DIST(SUMIFS(Export!AC:AC,Export!B:B,B11,Export!C:C,10)-$K$19+Averages!$B$36,Averages!$B$36,Averages!$B$37,TRUE))+IF(COUNTIFS(Export!B:B,B11,Export!C:C,11)=0,0,_xlfn.NORM.DIST(SUMIFS(Export!AC:AC,Export!B:B,B11,Export!C:C,11)-$K$19+Averages!$B$36,Averages!$B$36,Averages!$B$37,TRUE))+IF(COUNTIFS(Export!B:B,B11,Export!C:C,12)=0,0,_xlfn.NORM.DIST(SUMIFS(Export!AC:AC,Export!B:B,B11,Export!C:C,12)-$K$19+Averages!$B$36,Averages!$B$36,Averages!$B$37,TRUE))+IF(COUNTIFS(Export!B:B,B11,Export!C:C,13)=0,0,_xlfn.NORM.DIST(SUMIFS(Export!AC:AC,Export!B:B,B11,Export!C:C,13)-$K$19+Averages!$B$36,Averages!$B$36,Averages!$B$37,TRUE))+IF(COUNTIFS(Export!B:B,B11,Export!C:C,14)=0,0,_xlfn.NORM.DIST(SUMIFS(Export!AC:AC,Export!B:B,B11,Export!C:C,14)-$K$19+Averages!$B$36,Averages!$B$36,Averages!$B$37,TRUE))+IF(COUNTIFS(Export!B:B,B11,Export!C:C,15)=0,0,_xlfn.NORM.DIST(SUMIFS(Export!AC:AC,Export!B:B,B11,Export!C:C,15)-$K$19+Averages!$B$36,Averages!$B$36,Averages!$B$37,TRUE))+IF(COUNTIFS(Export!B:B,B11,Export!C:C,16)=0,0,_xlfn.NORM.DIST(SUMIFS(Export!AC:AC,Export!B:B,B11,Export!C:C,16)-$K$19+Averages!$B$36,Averages!$B$36,Averages!$B$37,TRUE))+IF(COUNTIFS(Export!B:B,B11,Export!C:C,17)=0,0,_xlfn.NORM.DIST(SUMIFS(Export!AC:AC,Export!B:B,B11,Export!C:C,17)-$K$19+Averages!$B$36,Averages!$B$36,Averages!$B$37,TRUE)))/COUNTIFS(Export!B:B,B11))*100-_xlfn.NORM.DIST($K$19*0.3-$K$19+Averages!$B$36,Averages!$B$36,Averages!$B$37,TRUE)*100,"")</f>
        <v/>
      </c>
      <c r="E11" s="77">
        <f t="shared" si="1"/>
        <v>26.249999999999996</v>
      </c>
      <c r="F11" s="107">
        <f t="shared" si="2"/>
        <v>20</v>
      </c>
      <c r="G11" s="63">
        <f>IFERROR(SUMIFS(Export!T:T,Export!B:B,B11)/SUMIFS(Export!U:U,Export!B:B,B11),0)</f>
        <v>0</v>
      </c>
      <c r="H11" s="65">
        <f>IFERROR(SUMIFS(Export!V:V,Export!B:B,B11)/SUMIFS(Export!U:U,Export!B:B,B11),0)</f>
        <v>0</v>
      </c>
      <c r="I11" s="65">
        <f>IFERROR(SUMIFS(Export!W:W,Export!B:B,B11)/SUMIFS(Export!Z:Z,Export!B:B,B11),0)</f>
        <v>0</v>
      </c>
      <c r="J11" s="69">
        <f>IFERROR(SUMIFS(Export!AB:AB,Export!B:B,B11)/SUMIFS(Export!Z:Z,Export!B:B,B11),0)</f>
        <v>0</v>
      </c>
      <c r="K11" s="81">
        <f>IFERROR((SUMIFS(Export!V:V,Export!B:B,B11)-SUMIFS(Export!W:W,Export!B:B,B11))/COUNTIF(Export!B:B,B11),0)</f>
        <v>0</v>
      </c>
      <c r="L11" s="65">
        <f>IFERROR((SUMIFS(Export!V:V,Export!B:B,B11)-SUMIFS(Export!W:W,Export!B:B,B11))/SUMIFS(Export!Z:Z,Export!B:B,B11),0)</f>
        <v>0</v>
      </c>
      <c r="M11" s="63">
        <f>IFERROR(SUMIFS(Export!X:X,Export!B:B,B11)/SUMIFS(Export!Z:Z,Export!B:B,B11),0)</f>
        <v>0</v>
      </c>
      <c r="N11" s="76">
        <f>IFERROR(SUMIFS(Export!Y:Y,Export!B:B,B11)/SUMIFS(Export!AA:AA,Export!B:B,B11),0)</f>
        <v>0</v>
      </c>
      <c r="O11" s="134">
        <f t="shared" ref="O11:O14" si="13">(IF((G5-$G$20+($C$24/100)/2.5)*2.5&lt;0,0,IF((G5-$G$20+($C$24/100)/2.5)*2.5&gt;$C$23/100,$C$23/100,(G5-$G$20+($C$24/100)/2.5)*2.5)))</f>
        <v>0</v>
      </c>
      <c r="P11" s="137">
        <f t="shared" ref="P11:P14" si="14">+IF((H5-$H$20+($C$24/100)/0.1)*0.1&lt;0,0,IF((H5-$H$20+($C$24/100)/0.1)*0.1&gt;$C$23/100,$C$23/100,(H5-$H$20+($C$24/100)/0.1)*0.1))</f>
        <v>0</v>
      </c>
      <c r="Q11" s="137">
        <f t="shared" ref="Q11:Q14" si="15">+IF($C$23/100-(I5*($C$23/100-$C$24/100)/$I$20)&lt;0,0,IF($C$23/100-(I5*($C$23/100-$C$24/100)/$I$20)&gt;$C$23/100,$C$23/100,($C$23/100-(I5*($C$23/100-$C$24/100)/$I$20))))</f>
        <v>1</v>
      </c>
      <c r="R11" s="137">
        <f t="shared" ref="R11:R14" si="16">+IF(J5*($C$24/100)/$J$20&lt;0,0,IF(J5*($C$24/100)/$J$20&gt;$C$23/100,$C$23/100,J5*($C$24/100)/$J$20))</f>
        <v>0</v>
      </c>
      <c r="S11" s="137">
        <f t="shared" ref="S11:S14" si="17">IFERROR(IF(K5*($C$24/100)/$K$20&lt;0,0,IF(K5*($C$24/100)/$K$20&gt;$C$23/100,$C$23/100,K5*($C$24/100)/$K$20)),0)</f>
        <v>0</v>
      </c>
      <c r="T11" s="138"/>
      <c r="U11" s="139" t="str">
        <f t="shared" si="8"/>
        <v>Name 8</v>
      </c>
      <c r="V11" s="140" t="str">
        <f>IF(AD11=0,"",SUMIFS(Export!F:F,Export!B:B,U11))</f>
        <v/>
      </c>
      <c r="W11" s="140" t="str">
        <f>IF(V11="","",SUMIFS(Export!G:G,Export!B:B,U11))</f>
        <v/>
      </c>
      <c r="X11" s="140" t="str">
        <f>IF(W11="","",SUMIFS(Export!H:H,Export!B:B,U11))</f>
        <v/>
      </c>
      <c r="Y11" s="140" t="str">
        <f>IF(AD11=0,"",SUMIFS(Export!I:I,Export!B:B,U11))</f>
        <v/>
      </c>
      <c r="Z11" s="140" t="str">
        <f>IF(AD11=0,"",SUMIFS(Export!J:J,Export!B:B,U11))</f>
        <v/>
      </c>
      <c r="AA11" s="140" t="str">
        <f>IF(AD11=0,"",SUMIFS(Export!K:K,Export!B:B,U11))</f>
        <v/>
      </c>
      <c r="AB11" s="140" t="str">
        <f>IF(AD11=0,"",SUMIFS(Export!L:L,Export!B:B,U11))</f>
        <v/>
      </c>
      <c r="AC11" s="141" t="str">
        <f t="shared" si="9"/>
        <v/>
      </c>
      <c r="AD11" s="215">
        <f>COUNTIFS(Export!B:B,U11)</f>
        <v>0</v>
      </c>
      <c r="AG11" s="139" t="str">
        <f t="shared" si="10"/>
        <v>Name 8</v>
      </c>
      <c r="AH11" s="135" t="str">
        <f>IF(AD11=0,"",SUMIFS(Export!M:M,Export!B:B,U11))</f>
        <v/>
      </c>
      <c r="AI11" s="135" t="str">
        <f>IF(AD11=0,"",SUMIFS(Export!N:N,Export!B:B,U11))</f>
        <v/>
      </c>
      <c r="AJ11" s="135" t="str">
        <f>IF(AD11=0,"",SUMIFS(Export!O:O,Export!B:B,U11))</f>
        <v/>
      </c>
      <c r="AK11" s="135" t="str">
        <f>IF(AD11=0,"",SUMIFS(Export!P:P,Export!B:B,U11))</f>
        <v/>
      </c>
      <c r="AL11" s="135" t="str">
        <f>IF(AD11=0,"",SUMIFS(Export!Q:Q,Export!B:B,U11))</f>
        <v/>
      </c>
      <c r="AM11" s="135" t="str">
        <f>IF(AD11=0,"",SUMIFS(Export!R:R,Export!B:B,U11))</f>
        <v/>
      </c>
      <c r="AN11" s="135" t="str">
        <f>IF(AD11=0,"",SUMIFS(Export!S:S,Export!B:B,U11))</f>
        <v/>
      </c>
      <c r="AO11" s="141" t="str">
        <f t="shared" si="11"/>
        <v/>
      </c>
      <c r="AP11" s="139"/>
      <c r="AQ11" s="135" t="s">
        <v>137</v>
      </c>
      <c r="AR11" s="143">
        <f t="shared" si="12"/>
        <v>0</v>
      </c>
      <c r="AS11" s="143">
        <f t="shared" si="0"/>
        <v>0</v>
      </c>
      <c r="AT11" s="143">
        <f t="shared" si="0"/>
        <v>0</v>
      </c>
      <c r="AU11" s="143">
        <f t="shared" si="0"/>
        <v>0</v>
      </c>
      <c r="AV11" s="143">
        <f t="shared" si="0"/>
        <v>0</v>
      </c>
      <c r="AW11" s="143">
        <f t="shared" si="0"/>
        <v>0</v>
      </c>
      <c r="AX11" s="143">
        <f t="shared" si="0"/>
        <v>0</v>
      </c>
    </row>
    <row r="12" spans="1:51" x14ac:dyDescent="0.2">
      <c r="A12" s="23" t="b">
        <v>0</v>
      </c>
      <c r="B12" s="88" t="str">
        <f>+Averages!A11</f>
        <v>Name 9</v>
      </c>
      <c r="C12" s="94" t="str">
        <f>IFERROR(AVERAGEIFS(Export!D:D,Export!B:B,B12),"")</f>
        <v/>
      </c>
      <c r="D12" s="94" t="str">
        <f>IFERROR(((IF(COUNTIFS(Export!B:B,B12,Export!C:C,1)=0,0,_xlfn.NORM.DIST(SUMIFS(Export!AC:AC,Export!B:B,B12,Export!C:C,1)-$K$19+Averages!$B$36,Averages!$B$36,Averages!$B$37,TRUE))+IF(COUNTIFS(Export!B:B,B12,Export!C:C,2)=0,0,_xlfn.NORM.DIST(SUMIFS(Export!AC:AC,Export!B:B,B12,Export!C:C,2)-$K$19+Averages!$B$36,Averages!$B$36,Averages!$B$37,TRUE))+IF(COUNTIFS(Export!B:B,B12,Export!C:C,3)=0,0,_xlfn.NORM.DIST(SUMIFS(Export!AC:AC,Export!B:B,B12,Export!C:C,3)-$K$19+Averages!$B$36,Averages!$B$36,Averages!$B$37,TRUE))+IF(COUNTIFS(Export!B:B,B12,Export!C:C,4)=0,0,_xlfn.NORM.DIST(SUMIFS(Export!AC:AC,Export!B:B,B12,Export!C:C,4)-$K$19+Averages!$B$36,Averages!$B$36,Averages!$B$37,TRUE))+IF(COUNTIFS(Export!B:B,B12,Export!C:C,5)=0,0,_xlfn.NORM.DIST(SUMIFS(Export!AC:AC,Export!B:B,B12,Export!C:C,5)-$K$19+Averages!$B$36,Averages!$B$36,Averages!$B$37,TRUE))+IF(COUNTIFS(Export!B:B,B12,Export!C:C,6)=0,0,_xlfn.NORM.DIST(SUMIFS(Export!AC:AC,Export!B:B,B12,Export!C:C,6)-$K$19+Averages!$B$36,Averages!$B$36,Averages!$B$37,TRUE))+IF(COUNTIFS(Export!B:B,B12,Export!C:C,7)=0,0,_xlfn.NORM.DIST(SUMIFS(Export!AC:AC,Export!B:B,B12,Export!C:C,7)-$K$19+Averages!$B$36,Averages!$B$36,Averages!$B$37,TRUE))+IF(COUNTIFS(Export!B:B,B12,Export!C:C,8)=0,0,_xlfn.NORM.DIST(SUMIFS(Export!AC:AC,Export!B:B,B12,Export!C:C,8)-$K$19+Averages!$B$36,Averages!$B$36,Averages!$B$37,TRUE))+IF(COUNTIFS(Export!B:B,B12,Export!C:C,9)=0,0,_xlfn.NORM.DIST(SUMIFS(Export!AC:AC,Export!B:B,B12,Export!C:C,9)-$K$19+Averages!$B$36,Averages!$B$36,Averages!$B$37,TRUE))+IF(COUNTIFS(Export!B:B,B12,Export!C:C,10)=0,0,_xlfn.NORM.DIST(SUMIFS(Export!AC:AC,Export!B:B,B12,Export!C:C,10)-$K$19+Averages!$B$36,Averages!$B$36,Averages!$B$37,TRUE))+IF(COUNTIFS(Export!B:B,B12,Export!C:C,11)=0,0,_xlfn.NORM.DIST(SUMIFS(Export!AC:AC,Export!B:B,B12,Export!C:C,11)-$K$19+Averages!$B$36,Averages!$B$36,Averages!$B$37,TRUE))+IF(COUNTIFS(Export!B:B,B12,Export!C:C,12)=0,0,_xlfn.NORM.DIST(SUMIFS(Export!AC:AC,Export!B:B,B12,Export!C:C,12)-$K$19+Averages!$B$36,Averages!$B$36,Averages!$B$37,TRUE))+IF(COUNTIFS(Export!B:B,B12,Export!C:C,13)=0,0,_xlfn.NORM.DIST(SUMIFS(Export!AC:AC,Export!B:B,B12,Export!C:C,13)-$K$19+Averages!$B$36,Averages!$B$36,Averages!$B$37,TRUE))+IF(COUNTIFS(Export!B:B,B12,Export!C:C,14)=0,0,_xlfn.NORM.DIST(SUMIFS(Export!AC:AC,Export!B:B,B12,Export!C:C,14)-$K$19+Averages!$B$36,Averages!$B$36,Averages!$B$37,TRUE))+IF(COUNTIFS(Export!B:B,B12,Export!C:C,15)=0,0,_xlfn.NORM.DIST(SUMIFS(Export!AC:AC,Export!B:B,B12,Export!C:C,15)-$K$19+Averages!$B$36,Averages!$B$36,Averages!$B$37,TRUE))+IF(COUNTIFS(Export!B:B,B12,Export!C:C,16)=0,0,_xlfn.NORM.DIST(SUMIFS(Export!AC:AC,Export!B:B,B12,Export!C:C,16)-$K$19+Averages!$B$36,Averages!$B$36,Averages!$B$37,TRUE))+IF(COUNTIFS(Export!B:B,B12,Export!C:C,17)=0,0,_xlfn.NORM.DIST(SUMIFS(Export!AC:AC,Export!B:B,B12,Export!C:C,17)-$K$19+Averages!$B$36,Averages!$B$36,Averages!$B$37,TRUE)))/COUNTIFS(Export!B:B,B12))*100-_xlfn.NORM.DIST($K$19*0.3-$K$19+Averages!$B$36,Averages!$B$36,Averages!$B$37,TRUE)*100,"")</f>
        <v/>
      </c>
      <c r="E12" s="77">
        <f t="shared" si="1"/>
        <v>26.249999999999996</v>
      </c>
      <c r="F12" s="107">
        <f t="shared" si="2"/>
        <v>20</v>
      </c>
      <c r="G12" s="62">
        <f>IFERROR(SUMIFS(Export!T:T,Export!B:B,B12)/SUMIFS(Export!U:U,Export!B:B,B12),0)</f>
        <v>0</v>
      </c>
      <c r="H12" s="64">
        <f>IFERROR(SUMIFS(Export!V:V,Export!B:B,B12)/SUMIFS(Export!U:U,Export!B:B,B12),0)</f>
        <v>0</v>
      </c>
      <c r="I12" s="64">
        <f>IFERROR(SUMIFS(Export!W:W,Export!B:B,B12)/SUMIFS(Export!Z:Z,Export!B:B,B12),0)</f>
        <v>0</v>
      </c>
      <c r="J12" s="68">
        <f>IFERROR(SUMIFS(Export!AB:AB,Export!B:B,B12)/SUMIFS(Export!Z:Z,Export!B:B,B12),0)</f>
        <v>0</v>
      </c>
      <c r="K12" s="80">
        <f>IFERROR((SUMIFS(Export!V:V,Export!B:B,B12)-SUMIFS(Export!W:W,Export!B:B,B12))/COUNTIF(Export!B:B,B12),0)</f>
        <v>0</v>
      </c>
      <c r="L12" s="64">
        <f>IFERROR((SUMIFS(Export!V:V,Export!B:B,B12)-SUMIFS(Export!W:W,Export!B:B,B12))/SUMIFS(Export!Z:Z,Export!B:B,B12),0)</f>
        <v>0</v>
      </c>
      <c r="M12" s="62">
        <f>IFERROR(SUMIFS(Export!X:X,Export!B:B,B12)/SUMIFS(Export!Z:Z,Export!B:B,B12),0)</f>
        <v>0</v>
      </c>
      <c r="N12" s="61">
        <f>IFERROR(SUMIFS(Export!Y:Y,Export!B:B,B12)/SUMIFS(Export!AA:AA,Export!B:B,B12),0)</f>
        <v>0</v>
      </c>
      <c r="O12" s="134">
        <f t="shared" si="13"/>
        <v>0</v>
      </c>
      <c r="P12" s="137">
        <f t="shared" si="14"/>
        <v>0</v>
      </c>
      <c r="Q12" s="137">
        <f t="shared" si="15"/>
        <v>1</v>
      </c>
      <c r="R12" s="137">
        <f t="shared" si="16"/>
        <v>0</v>
      </c>
      <c r="S12" s="137">
        <f t="shared" si="17"/>
        <v>0</v>
      </c>
      <c r="T12" s="138"/>
      <c r="U12" s="139" t="str">
        <f t="shared" si="8"/>
        <v>Name 9</v>
      </c>
      <c r="V12" s="140" t="str">
        <f>IF(AD12=0,"",SUMIFS(Export!F:F,Export!B:B,U12))</f>
        <v/>
      </c>
      <c r="W12" s="140" t="str">
        <f>IF(V12="","",SUMIFS(Export!G:G,Export!B:B,U12))</f>
        <v/>
      </c>
      <c r="X12" s="140" t="str">
        <f>IF(W12="","",SUMIFS(Export!H:H,Export!B:B,U12))</f>
        <v/>
      </c>
      <c r="Y12" s="140" t="str">
        <f>IF(AD12=0,"",SUMIFS(Export!I:I,Export!B:B,U12))</f>
        <v/>
      </c>
      <c r="Z12" s="140" t="str">
        <f>IF(AD12=0,"",SUMIFS(Export!J:J,Export!B:B,U12))</f>
        <v/>
      </c>
      <c r="AA12" s="140" t="str">
        <f>IF(AD12=0,"",SUMIFS(Export!K:K,Export!B:B,U12))</f>
        <v/>
      </c>
      <c r="AB12" s="140" t="str">
        <f>IF(AD12=0,"",SUMIFS(Export!L:L,Export!B:B,U12))</f>
        <v/>
      </c>
      <c r="AC12" s="141" t="str">
        <f t="shared" si="9"/>
        <v/>
      </c>
      <c r="AD12" s="215">
        <f>COUNTIFS(Export!B:B,U12)</f>
        <v>0</v>
      </c>
      <c r="AG12" s="139" t="str">
        <f t="shared" si="10"/>
        <v>Name 9</v>
      </c>
      <c r="AH12" s="135" t="str">
        <f>IF(AD12=0,"",SUMIFS(Export!M:M,Export!B:B,U12))</f>
        <v/>
      </c>
      <c r="AI12" s="135" t="str">
        <f>IF(AD12=0,"",SUMIFS(Export!N:N,Export!B:B,U12))</f>
        <v/>
      </c>
      <c r="AJ12" s="135" t="str">
        <f>IF(AD12=0,"",SUMIFS(Export!O:O,Export!B:B,U12))</f>
        <v/>
      </c>
      <c r="AK12" s="135" t="str">
        <f>IF(AD12=0,"",SUMIFS(Export!P:P,Export!B:B,U12))</f>
        <v/>
      </c>
      <c r="AL12" s="135" t="str">
        <f>IF(AD12=0,"",SUMIFS(Export!Q:Q,Export!B:B,U12))</f>
        <v/>
      </c>
      <c r="AM12" s="135" t="str">
        <f>IF(AD12=0,"",SUMIFS(Export!R:R,Export!B:B,U12))</f>
        <v/>
      </c>
      <c r="AN12" s="135" t="str">
        <f>IF(AD12=0,"",SUMIFS(Export!S:S,Export!B:B,U12))</f>
        <v/>
      </c>
      <c r="AO12" s="141" t="str">
        <f t="shared" si="11"/>
        <v/>
      </c>
      <c r="AP12" s="139"/>
      <c r="AQ12" s="135" t="s">
        <v>138</v>
      </c>
      <c r="AR12" s="143">
        <f t="shared" si="12"/>
        <v>0</v>
      </c>
      <c r="AS12" s="143">
        <f t="shared" si="0"/>
        <v>0</v>
      </c>
      <c r="AT12" s="143">
        <f t="shared" si="0"/>
        <v>0</v>
      </c>
      <c r="AU12" s="143">
        <f t="shared" si="0"/>
        <v>0</v>
      </c>
      <c r="AV12" s="143">
        <f t="shared" si="0"/>
        <v>0</v>
      </c>
      <c r="AW12" s="143">
        <f t="shared" si="0"/>
        <v>0</v>
      </c>
      <c r="AX12" s="143">
        <f t="shared" si="0"/>
        <v>0</v>
      </c>
    </row>
    <row r="13" spans="1:51" x14ac:dyDescent="0.2">
      <c r="A13" s="23" t="b">
        <v>0</v>
      </c>
      <c r="B13" s="88" t="str">
        <f>+Averages!A12</f>
        <v>Name 10</v>
      </c>
      <c r="C13" s="95" t="str">
        <f>IFERROR(AVERAGEIFS(Export!D:D,Export!B:B,B13),"")</f>
        <v/>
      </c>
      <c r="D13" s="95" t="str">
        <f>IFERROR(((IF(COUNTIFS(Export!B:B,B13,Export!C:C,1)=0,0,_xlfn.NORM.DIST(SUMIFS(Export!AC:AC,Export!B:B,B13,Export!C:C,1)-$K$19+Averages!$B$36,Averages!$B$36,Averages!$B$37,TRUE))+IF(COUNTIFS(Export!B:B,B13,Export!C:C,2)=0,0,_xlfn.NORM.DIST(SUMIFS(Export!AC:AC,Export!B:B,B13,Export!C:C,2)-$K$19+Averages!$B$36,Averages!$B$36,Averages!$B$37,TRUE))+IF(COUNTIFS(Export!B:B,B13,Export!C:C,3)=0,0,_xlfn.NORM.DIST(SUMIFS(Export!AC:AC,Export!B:B,B13,Export!C:C,3)-$K$19+Averages!$B$36,Averages!$B$36,Averages!$B$37,TRUE))+IF(COUNTIFS(Export!B:B,B13,Export!C:C,4)=0,0,_xlfn.NORM.DIST(SUMIFS(Export!AC:AC,Export!B:B,B13,Export!C:C,4)-$K$19+Averages!$B$36,Averages!$B$36,Averages!$B$37,TRUE))+IF(COUNTIFS(Export!B:B,B13,Export!C:C,5)=0,0,_xlfn.NORM.DIST(SUMIFS(Export!AC:AC,Export!B:B,B13,Export!C:C,5)-$K$19+Averages!$B$36,Averages!$B$36,Averages!$B$37,TRUE))+IF(COUNTIFS(Export!B:B,B13,Export!C:C,6)=0,0,_xlfn.NORM.DIST(SUMIFS(Export!AC:AC,Export!B:B,B13,Export!C:C,6)-$K$19+Averages!$B$36,Averages!$B$36,Averages!$B$37,TRUE))+IF(COUNTIFS(Export!B:B,B13,Export!C:C,7)=0,0,_xlfn.NORM.DIST(SUMIFS(Export!AC:AC,Export!B:B,B13,Export!C:C,7)-$K$19+Averages!$B$36,Averages!$B$36,Averages!$B$37,TRUE))+IF(COUNTIFS(Export!B:B,B13,Export!C:C,8)=0,0,_xlfn.NORM.DIST(SUMIFS(Export!AC:AC,Export!B:B,B13,Export!C:C,8)-$K$19+Averages!$B$36,Averages!$B$36,Averages!$B$37,TRUE))+IF(COUNTIFS(Export!B:B,B13,Export!C:C,9)=0,0,_xlfn.NORM.DIST(SUMIFS(Export!AC:AC,Export!B:B,B13,Export!C:C,9)-$K$19+Averages!$B$36,Averages!$B$36,Averages!$B$37,TRUE))+IF(COUNTIFS(Export!B:B,B13,Export!C:C,10)=0,0,_xlfn.NORM.DIST(SUMIFS(Export!AC:AC,Export!B:B,B13,Export!C:C,10)-$K$19+Averages!$B$36,Averages!$B$36,Averages!$B$37,TRUE))+IF(COUNTIFS(Export!B:B,B13,Export!C:C,11)=0,0,_xlfn.NORM.DIST(SUMIFS(Export!AC:AC,Export!B:B,B13,Export!C:C,11)-$K$19+Averages!$B$36,Averages!$B$36,Averages!$B$37,TRUE))+IF(COUNTIFS(Export!B:B,B13,Export!C:C,12)=0,0,_xlfn.NORM.DIST(SUMIFS(Export!AC:AC,Export!B:B,B13,Export!C:C,12)-$K$19+Averages!$B$36,Averages!$B$36,Averages!$B$37,TRUE))+IF(COUNTIFS(Export!B:B,B13,Export!C:C,13)=0,0,_xlfn.NORM.DIST(SUMIFS(Export!AC:AC,Export!B:B,B13,Export!C:C,13)-$K$19+Averages!$B$36,Averages!$B$36,Averages!$B$37,TRUE))+IF(COUNTIFS(Export!B:B,B13,Export!C:C,14)=0,0,_xlfn.NORM.DIST(SUMIFS(Export!AC:AC,Export!B:B,B13,Export!C:C,14)-$K$19+Averages!$B$36,Averages!$B$36,Averages!$B$37,TRUE))+IF(COUNTIFS(Export!B:B,B13,Export!C:C,15)=0,0,_xlfn.NORM.DIST(SUMIFS(Export!AC:AC,Export!B:B,B13,Export!C:C,15)-$K$19+Averages!$B$36,Averages!$B$36,Averages!$B$37,TRUE))+IF(COUNTIFS(Export!B:B,B13,Export!C:C,16)=0,0,_xlfn.NORM.DIST(SUMIFS(Export!AC:AC,Export!B:B,B13,Export!C:C,16)-$K$19+Averages!$B$36,Averages!$B$36,Averages!$B$37,TRUE))+IF(COUNTIFS(Export!B:B,B13,Export!C:C,17)=0,0,_xlfn.NORM.DIST(SUMIFS(Export!AC:AC,Export!B:B,B13,Export!C:C,17)-$K$19+Averages!$B$36,Averages!$B$36,Averages!$B$37,TRUE)))/COUNTIFS(Export!B:B,B13))*100-_xlfn.NORM.DIST($K$19*0.3-$K$19+Averages!$B$36,Averages!$B$36,Averages!$B$37,TRUE)*100,"")</f>
        <v/>
      </c>
      <c r="E13" s="77">
        <f t="shared" si="1"/>
        <v>26.249999999999996</v>
      </c>
      <c r="F13" s="107">
        <f t="shared" si="2"/>
        <v>20</v>
      </c>
      <c r="G13" s="63">
        <f>IFERROR(SUMIFS(Export!T:T,Export!B:B,B13)/SUMIFS(Export!U:U,Export!B:B,B13),0)</f>
        <v>0</v>
      </c>
      <c r="H13" s="65">
        <f>IFERROR(SUMIFS(Export!V:V,Export!B:B,B13)/SUMIFS(Export!U:U,Export!B:B,B13),0)</f>
        <v>0</v>
      </c>
      <c r="I13" s="65">
        <f>IFERROR(SUMIFS(Export!W:W,Export!B:B,B13)/SUMIFS(Export!Z:Z,Export!B:B,B13),0)</f>
        <v>0</v>
      </c>
      <c r="J13" s="69">
        <f>IFERROR(SUMIFS(Export!AB:AB,Export!B:B,B13)/SUMIFS(Export!Z:Z,Export!B:B,B13),0)</f>
        <v>0</v>
      </c>
      <c r="K13" s="81">
        <f>IFERROR((SUMIFS(Export!V:V,Export!B:B,B13)-SUMIFS(Export!W:W,Export!B:B,B13))/COUNTIF(Export!B:B,B13),0)</f>
        <v>0</v>
      </c>
      <c r="L13" s="65">
        <f>IFERROR((SUMIFS(Export!V:V,Export!B:B,B13)-SUMIFS(Export!W:W,Export!B:B,B13))/SUMIFS(Export!Z:Z,Export!B:B,B13),0)</f>
        <v>0</v>
      </c>
      <c r="M13" s="63">
        <f>IFERROR(SUMIFS(Export!X:X,Export!B:B,B13)/SUMIFS(Export!Z:Z,Export!B:B,B13),0)</f>
        <v>0</v>
      </c>
      <c r="N13" s="76">
        <f>IFERROR(SUMIFS(Export!Y:Y,Export!B:B,B13)/SUMIFS(Export!AA:AA,Export!B:B,B13),0)</f>
        <v>0</v>
      </c>
      <c r="O13" s="134">
        <f t="shared" si="13"/>
        <v>0</v>
      </c>
      <c r="P13" s="137">
        <f t="shared" si="14"/>
        <v>0</v>
      </c>
      <c r="Q13" s="137">
        <f t="shared" si="15"/>
        <v>1</v>
      </c>
      <c r="R13" s="137">
        <f t="shared" si="16"/>
        <v>0</v>
      </c>
      <c r="S13" s="137">
        <f t="shared" si="17"/>
        <v>0</v>
      </c>
      <c r="T13" s="138"/>
      <c r="U13" s="139" t="str">
        <f t="shared" si="8"/>
        <v>Name 10</v>
      </c>
      <c r="V13" s="140" t="str">
        <f>IF(AD13=0,"",SUMIFS(Export!F:F,Export!B:B,U13))</f>
        <v/>
      </c>
      <c r="W13" s="140" t="str">
        <f>IF(V13="","",SUMIFS(Export!G:G,Export!B:B,U13))</f>
        <v/>
      </c>
      <c r="X13" s="140" t="str">
        <f>IF(W13="","",SUMIFS(Export!H:H,Export!B:B,U13))</f>
        <v/>
      </c>
      <c r="Y13" s="140" t="str">
        <f>IF(AD13=0,"",SUMIFS(Export!I:I,Export!B:B,U13))</f>
        <v/>
      </c>
      <c r="Z13" s="140" t="str">
        <f>IF(AD13=0,"",SUMIFS(Export!J:J,Export!B:B,U13))</f>
        <v/>
      </c>
      <c r="AA13" s="140" t="str">
        <f>IF(AD13=0,"",SUMIFS(Export!K:K,Export!B:B,U13))</f>
        <v/>
      </c>
      <c r="AB13" s="140" t="str">
        <f>IF(AD13=0,"",SUMIFS(Export!L:L,Export!B:B,U13))</f>
        <v/>
      </c>
      <c r="AC13" s="141" t="str">
        <f t="shared" si="9"/>
        <v/>
      </c>
      <c r="AD13" s="215">
        <f>COUNTIFS(Export!B:B,U13)</f>
        <v>0</v>
      </c>
      <c r="AG13" s="139" t="str">
        <f t="shared" si="10"/>
        <v>Name 10</v>
      </c>
      <c r="AH13" s="135" t="str">
        <f>IF(AD13=0,"",SUMIFS(Export!M:M,Export!B:B,U13))</f>
        <v/>
      </c>
      <c r="AI13" s="135" t="str">
        <f>IF(AD13=0,"",SUMIFS(Export!N:N,Export!B:B,U13))</f>
        <v/>
      </c>
      <c r="AJ13" s="135" t="str">
        <f>IF(AD13=0,"",SUMIFS(Export!O:O,Export!B:B,U13))</f>
        <v/>
      </c>
      <c r="AK13" s="135" t="str">
        <f>IF(AD13=0,"",SUMIFS(Export!P:P,Export!B:B,U13))</f>
        <v/>
      </c>
      <c r="AL13" s="135" t="str">
        <f>IF(AD13=0,"",SUMIFS(Export!Q:Q,Export!B:B,U13))</f>
        <v/>
      </c>
      <c r="AM13" s="135" t="str">
        <f>IF(AD13=0,"",SUMIFS(Export!R:R,Export!B:B,U13))</f>
        <v/>
      </c>
      <c r="AN13" s="135" t="str">
        <f>IF(AD13=0,"",SUMIFS(Export!S:S,Export!B:B,U13))</f>
        <v/>
      </c>
      <c r="AO13" s="141" t="str">
        <f t="shared" si="11"/>
        <v/>
      </c>
      <c r="AP13" s="139"/>
      <c r="AQ13" s="135" t="s">
        <v>41</v>
      </c>
      <c r="AR13" s="143">
        <f t="shared" si="12"/>
        <v>0</v>
      </c>
      <c r="AS13" s="143">
        <f t="shared" si="0"/>
        <v>0</v>
      </c>
      <c r="AT13" s="143">
        <f t="shared" si="0"/>
        <v>0</v>
      </c>
      <c r="AU13" s="143">
        <f t="shared" si="0"/>
        <v>0</v>
      </c>
      <c r="AV13" s="143">
        <f t="shared" si="0"/>
        <v>0</v>
      </c>
      <c r="AW13" s="143">
        <f t="shared" si="0"/>
        <v>0</v>
      </c>
      <c r="AX13" s="143">
        <f t="shared" si="0"/>
        <v>0</v>
      </c>
    </row>
    <row r="14" spans="1:51" x14ac:dyDescent="0.2">
      <c r="A14" s="23" t="b">
        <v>0</v>
      </c>
      <c r="B14" s="88" t="str">
        <f>+Averages!A13</f>
        <v>Name 11</v>
      </c>
      <c r="C14" s="94" t="str">
        <f>IFERROR(AVERAGEIFS(Export!D:D,Export!B:B,B14),"")</f>
        <v/>
      </c>
      <c r="D14" s="94" t="str">
        <f>IFERROR(((IF(COUNTIFS(Export!B:B,B14,Export!C:C,1)=0,0,_xlfn.NORM.DIST(SUMIFS(Export!AC:AC,Export!B:B,B14,Export!C:C,1)-$K$19+Averages!$B$36,Averages!$B$36,Averages!$B$37,TRUE))+IF(COUNTIFS(Export!B:B,B14,Export!C:C,2)=0,0,_xlfn.NORM.DIST(SUMIFS(Export!AC:AC,Export!B:B,B14,Export!C:C,2)-$K$19+Averages!$B$36,Averages!$B$36,Averages!$B$37,TRUE))+IF(COUNTIFS(Export!B:B,B14,Export!C:C,3)=0,0,_xlfn.NORM.DIST(SUMIFS(Export!AC:AC,Export!B:B,B14,Export!C:C,3)-$K$19+Averages!$B$36,Averages!$B$36,Averages!$B$37,TRUE))+IF(COUNTIFS(Export!B:B,B14,Export!C:C,4)=0,0,_xlfn.NORM.DIST(SUMIFS(Export!AC:AC,Export!B:B,B14,Export!C:C,4)-$K$19+Averages!$B$36,Averages!$B$36,Averages!$B$37,TRUE))+IF(COUNTIFS(Export!B:B,B14,Export!C:C,5)=0,0,_xlfn.NORM.DIST(SUMIFS(Export!AC:AC,Export!B:B,B14,Export!C:C,5)-$K$19+Averages!$B$36,Averages!$B$36,Averages!$B$37,TRUE))+IF(COUNTIFS(Export!B:B,B14,Export!C:C,6)=0,0,_xlfn.NORM.DIST(SUMIFS(Export!AC:AC,Export!B:B,B14,Export!C:C,6)-$K$19+Averages!$B$36,Averages!$B$36,Averages!$B$37,TRUE))+IF(COUNTIFS(Export!B:B,B14,Export!C:C,7)=0,0,_xlfn.NORM.DIST(SUMIFS(Export!AC:AC,Export!B:B,B14,Export!C:C,7)-$K$19+Averages!$B$36,Averages!$B$36,Averages!$B$37,TRUE))+IF(COUNTIFS(Export!B:B,B14,Export!C:C,8)=0,0,_xlfn.NORM.DIST(SUMIFS(Export!AC:AC,Export!B:B,B14,Export!C:C,8)-$K$19+Averages!$B$36,Averages!$B$36,Averages!$B$37,TRUE))+IF(COUNTIFS(Export!B:B,B14,Export!C:C,9)=0,0,_xlfn.NORM.DIST(SUMIFS(Export!AC:AC,Export!B:B,B14,Export!C:C,9)-$K$19+Averages!$B$36,Averages!$B$36,Averages!$B$37,TRUE))+IF(COUNTIFS(Export!B:B,B14,Export!C:C,10)=0,0,_xlfn.NORM.DIST(SUMIFS(Export!AC:AC,Export!B:B,B14,Export!C:C,10)-$K$19+Averages!$B$36,Averages!$B$36,Averages!$B$37,TRUE))+IF(COUNTIFS(Export!B:B,B14,Export!C:C,11)=0,0,_xlfn.NORM.DIST(SUMIFS(Export!AC:AC,Export!B:B,B14,Export!C:C,11)-$K$19+Averages!$B$36,Averages!$B$36,Averages!$B$37,TRUE))+IF(COUNTIFS(Export!B:B,B14,Export!C:C,12)=0,0,_xlfn.NORM.DIST(SUMIFS(Export!AC:AC,Export!B:B,B14,Export!C:C,12)-$K$19+Averages!$B$36,Averages!$B$36,Averages!$B$37,TRUE))+IF(COUNTIFS(Export!B:B,B14,Export!C:C,13)=0,0,_xlfn.NORM.DIST(SUMIFS(Export!AC:AC,Export!B:B,B14,Export!C:C,13)-$K$19+Averages!$B$36,Averages!$B$36,Averages!$B$37,TRUE))+IF(COUNTIFS(Export!B:B,B14,Export!C:C,14)=0,0,_xlfn.NORM.DIST(SUMIFS(Export!AC:AC,Export!B:B,B14,Export!C:C,14)-$K$19+Averages!$B$36,Averages!$B$36,Averages!$B$37,TRUE))+IF(COUNTIFS(Export!B:B,B14,Export!C:C,15)=0,0,_xlfn.NORM.DIST(SUMIFS(Export!AC:AC,Export!B:B,B14,Export!C:C,15)-$K$19+Averages!$B$36,Averages!$B$36,Averages!$B$37,TRUE))+IF(COUNTIFS(Export!B:B,B14,Export!C:C,16)=0,0,_xlfn.NORM.DIST(SUMIFS(Export!AC:AC,Export!B:B,B14,Export!C:C,16)-$K$19+Averages!$B$36,Averages!$B$36,Averages!$B$37,TRUE))+IF(COUNTIFS(Export!B:B,B14,Export!C:C,17)=0,0,_xlfn.NORM.DIST(SUMIFS(Export!AC:AC,Export!B:B,B14,Export!C:C,17)-$K$19+Averages!$B$36,Averages!$B$36,Averages!$B$37,TRUE)))/COUNTIFS(Export!B:B,B14))*100-_xlfn.NORM.DIST($K$19*0.3-$K$19+Averages!$B$36,Averages!$B$36,Averages!$B$37,TRUE)*100,"")</f>
        <v/>
      </c>
      <c r="E14" s="77">
        <f t="shared" si="1"/>
        <v>26.249999999999996</v>
      </c>
      <c r="F14" s="107">
        <f t="shared" si="2"/>
        <v>20</v>
      </c>
      <c r="G14" s="62">
        <f>IFERROR(SUMIFS(Export!T:T,Export!B:B,B14)/SUMIFS(Export!U:U,Export!B:B,B14),0)</f>
        <v>0</v>
      </c>
      <c r="H14" s="64">
        <f>IFERROR(SUMIFS(Export!V:V,Export!B:B,B14)/SUMIFS(Export!U:U,Export!B:B,B14),0)</f>
        <v>0</v>
      </c>
      <c r="I14" s="64">
        <f>IFERROR(SUMIFS(Export!W:W,Export!B:B,B14)/SUMIFS(Export!Z:Z,Export!B:B,B14),0)</f>
        <v>0</v>
      </c>
      <c r="J14" s="68">
        <f>IFERROR(SUMIFS(Export!AB:AB,Export!B:B,B14)/SUMIFS(Export!Z:Z,Export!B:B,B14),0)</f>
        <v>0</v>
      </c>
      <c r="K14" s="80">
        <f>IFERROR((SUMIFS(Export!V:V,Export!B:B,B14)-SUMIFS(Export!W:W,Export!B:B,B14))/COUNTIF(Export!B:B,B14),0)</f>
        <v>0</v>
      </c>
      <c r="L14" s="64">
        <f>IFERROR((SUMIFS(Export!V:V,Export!B:B,B14)-SUMIFS(Export!W:W,Export!B:B,B14))/SUMIFS(Export!Z:Z,Export!B:B,B14),0)</f>
        <v>0</v>
      </c>
      <c r="M14" s="62">
        <f>IFERROR(SUMIFS(Export!X:X,Export!B:B,B14)/SUMIFS(Export!Z:Z,Export!B:B,B14),0)</f>
        <v>0</v>
      </c>
      <c r="N14" s="61">
        <f>IFERROR(SUMIFS(Export!Y:Y,Export!B:B,B14)/SUMIFS(Export!AA:AA,Export!B:B,B14),0)</f>
        <v>0</v>
      </c>
      <c r="O14" s="134">
        <f t="shared" si="13"/>
        <v>0</v>
      </c>
      <c r="P14" s="137">
        <f t="shared" si="14"/>
        <v>0</v>
      </c>
      <c r="Q14" s="137">
        <f t="shared" si="15"/>
        <v>1</v>
      </c>
      <c r="R14" s="137">
        <f t="shared" si="16"/>
        <v>0</v>
      </c>
      <c r="S14" s="137">
        <f t="shared" si="17"/>
        <v>0</v>
      </c>
      <c r="T14" s="138"/>
      <c r="U14" s="139" t="str">
        <f t="shared" si="8"/>
        <v>Name 11</v>
      </c>
      <c r="V14" s="140" t="str">
        <f>IF(AD14=0,"",SUMIFS(Export!F:F,Export!B:B,U14))</f>
        <v/>
      </c>
      <c r="W14" s="140" t="str">
        <f>IF(V14="","",SUMIFS(Export!G:G,Export!B:B,U14))</f>
        <v/>
      </c>
      <c r="X14" s="140" t="str">
        <f>IF(W14="","",SUMIFS(Export!H:H,Export!B:B,U14))</f>
        <v/>
      </c>
      <c r="Y14" s="140" t="str">
        <f>IF(AD14=0,"",SUMIFS(Export!I:I,Export!B:B,U14))</f>
        <v/>
      </c>
      <c r="Z14" s="140" t="str">
        <f>IF(AD14=0,"",SUMIFS(Export!J:J,Export!B:B,U14))</f>
        <v/>
      </c>
      <c r="AA14" s="140" t="str">
        <f>IF(AD14=0,"",SUMIFS(Export!K:K,Export!B:B,U14))</f>
        <v/>
      </c>
      <c r="AB14" s="140" t="str">
        <f>IF(AD14=0,"",SUMIFS(Export!L:L,Export!B:B,U14))</f>
        <v/>
      </c>
      <c r="AC14" s="141" t="str">
        <f t="shared" si="9"/>
        <v/>
      </c>
      <c r="AD14" s="215">
        <f>COUNTIFS(Export!B:B,U14)</f>
        <v>0</v>
      </c>
      <c r="AG14" s="139" t="str">
        <f t="shared" si="10"/>
        <v>Name 11</v>
      </c>
      <c r="AH14" s="135" t="str">
        <f>IF(AD14=0,"",SUMIFS(Export!M:M,Export!B:B,U14))</f>
        <v/>
      </c>
      <c r="AI14" s="135" t="str">
        <f>IF(AD14=0,"",SUMIFS(Export!N:N,Export!B:B,U14))</f>
        <v/>
      </c>
      <c r="AJ14" s="135" t="str">
        <f>IF(AD14=0,"",SUMIFS(Export!O:O,Export!B:B,U14))</f>
        <v/>
      </c>
      <c r="AK14" s="135" t="str">
        <f>IF(AD14=0,"",SUMIFS(Export!P:P,Export!B:B,U14))</f>
        <v/>
      </c>
      <c r="AL14" s="135" t="str">
        <f>IF(AD14=0,"",SUMIFS(Export!Q:Q,Export!B:B,U14))</f>
        <v/>
      </c>
      <c r="AM14" s="135" t="str">
        <f>IF(AD14=0,"",SUMIFS(Export!R:R,Export!B:B,U14))</f>
        <v/>
      </c>
      <c r="AN14" s="135" t="str">
        <f>IF(AD14=0,"",SUMIFS(Export!S:S,Export!B:B,U14))</f>
        <v/>
      </c>
      <c r="AO14" s="141" t="str">
        <f t="shared" si="11"/>
        <v/>
      </c>
      <c r="AP14" s="139"/>
      <c r="AQ14" s="135" t="s">
        <v>42</v>
      </c>
      <c r="AR14" s="143">
        <f t="shared" si="12"/>
        <v>0</v>
      </c>
      <c r="AS14" s="143">
        <f t="shared" si="0"/>
        <v>0</v>
      </c>
      <c r="AT14" s="143">
        <f t="shared" si="0"/>
        <v>0</v>
      </c>
      <c r="AU14" s="143">
        <f t="shared" si="0"/>
        <v>0</v>
      </c>
      <c r="AV14" s="143">
        <f t="shared" si="0"/>
        <v>0</v>
      </c>
      <c r="AW14" s="143">
        <f t="shared" si="0"/>
        <v>0</v>
      </c>
      <c r="AX14" s="143">
        <f t="shared" si="0"/>
        <v>0</v>
      </c>
    </row>
    <row r="15" spans="1:51" x14ac:dyDescent="0.2">
      <c r="A15" s="23" t="b">
        <v>0</v>
      </c>
      <c r="B15" s="88" t="str">
        <f>+Averages!A14</f>
        <v>Name 12</v>
      </c>
      <c r="C15" s="95" t="str">
        <f>IFERROR(AVERAGEIFS(Export!D:D,Export!B:B,B15),"")</f>
        <v/>
      </c>
      <c r="D15" s="95" t="str">
        <f>IFERROR(((IF(COUNTIFS(Export!B:B,B15,Export!C:C,1)=0,0,_xlfn.NORM.DIST(SUMIFS(Export!AC:AC,Export!B:B,B15,Export!C:C,1)-$K$19+Averages!$B$36,Averages!$B$36,Averages!$B$37,TRUE))+IF(COUNTIFS(Export!B:B,B15,Export!C:C,2)=0,0,_xlfn.NORM.DIST(SUMIFS(Export!AC:AC,Export!B:B,B15,Export!C:C,2)-$K$19+Averages!$B$36,Averages!$B$36,Averages!$B$37,TRUE))+IF(COUNTIFS(Export!B:B,B15,Export!C:C,3)=0,0,_xlfn.NORM.DIST(SUMIFS(Export!AC:AC,Export!B:B,B15,Export!C:C,3)-$K$19+Averages!$B$36,Averages!$B$36,Averages!$B$37,TRUE))+IF(COUNTIFS(Export!B:B,B15,Export!C:C,4)=0,0,_xlfn.NORM.DIST(SUMIFS(Export!AC:AC,Export!B:B,B15,Export!C:C,4)-$K$19+Averages!$B$36,Averages!$B$36,Averages!$B$37,TRUE))+IF(COUNTIFS(Export!B:B,B15,Export!C:C,5)=0,0,_xlfn.NORM.DIST(SUMIFS(Export!AC:AC,Export!B:B,B15,Export!C:C,5)-$K$19+Averages!$B$36,Averages!$B$36,Averages!$B$37,TRUE))+IF(COUNTIFS(Export!B:B,B15,Export!C:C,6)=0,0,_xlfn.NORM.DIST(SUMIFS(Export!AC:AC,Export!B:B,B15,Export!C:C,6)-$K$19+Averages!$B$36,Averages!$B$36,Averages!$B$37,TRUE))+IF(COUNTIFS(Export!B:B,B15,Export!C:C,7)=0,0,_xlfn.NORM.DIST(SUMIFS(Export!AC:AC,Export!B:B,B15,Export!C:C,7)-$K$19+Averages!$B$36,Averages!$B$36,Averages!$B$37,TRUE))+IF(COUNTIFS(Export!B:B,B15,Export!C:C,8)=0,0,_xlfn.NORM.DIST(SUMIFS(Export!AC:AC,Export!B:B,B15,Export!C:C,8)-$K$19+Averages!$B$36,Averages!$B$36,Averages!$B$37,TRUE))+IF(COUNTIFS(Export!B:B,B15,Export!C:C,9)=0,0,_xlfn.NORM.DIST(SUMIFS(Export!AC:AC,Export!B:B,B15,Export!C:C,9)-$K$19+Averages!$B$36,Averages!$B$36,Averages!$B$37,TRUE))+IF(COUNTIFS(Export!B:B,B15,Export!C:C,10)=0,0,_xlfn.NORM.DIST(SUMIFS(Export!AC:AC,Export!B:B,B15,Export!C:C,10)-$K$19+Averages!$B$36,Averages!$B$36,Averages!$B$37,TRUE))+IF(COUNTIFS(Export!B:B,B15,Export!C:C,11)=0,0,_xlfn.NORM.DIST(SUMIFS(Export!AC:AC,Export!B:B,B15,Export!C:C,11)-$K$19+Averages!$B$36,Averages!$B$36,Averages!$B$37,TRUE))+IF(COUNTIFS(Export!B:B,B15,Export!C:C,12)=0,0,_xlfn.NORM.DIST(SUMIFS(Export!AC:AC,Export!B:B,B15,Export!C:C,12)-$K$19+Averages!$B$36,Averages!$B$36,Averages!$B$37,TRUE))+IF(COUNTIFS(Export!B:B,B15,Export!C:C,13)=0,0,_xlfn.NORM.DIST(SUMIFS(Export!AC:AC,Export!B:B,B15,Export!C:C,13)-$K$19+Averages!$B$36,Averages!$B$36,Averages!$B$37,TRUE))+IF(COUNTIFS(Export!B:B,B15,Export!C:C,14)=0,0,_xlfn.NORM.DIST(SUMIFS(Export!AC:AC,Export!B:B,B15,Export!C:C,14)-$K$19+Averages!$B$36,Averages!$B$36,Averages!$B$37,TRUE))+IF(COUNTIFS(Export!B:B,B15,Export!C:C,15)=0,0,_xlfn.NORM.DIST(SUMIFS(Export!AC:AC,Export!B:B,B15,Export!C:C,15)-$K$19+Averages!$B$36,Averages!$B$36,Averages!$B$37,TRUE))+IF(COUNTIFS(Export!B:B,B15,Export!C:C,16)=0,0,_xlfn.NORM.DIST(SUMIFS(Export!AC:AC,Export!B:B,B15,Export!C:C,16)-$K$19+Averages!$B$36,Averages!$B$36,Averages!$B$37,TRUE))+IF(COUNTIFS(Export!B:B,B15,Export!C:C,17)=0,0,_xlfn.NORM.DIST(SUMIFS(Export!AC:AC,Export!B:B,B15,Export!C:C,17)-$K$19+Averages!$B$36,Averages!$B$36,Averages!$B$37,TRUE)))/COUNTIFS(Export!B:B,B15))*100-_xlfn.NORM.DIST($K$19*0.3-$K$19+Averages!$B$36,Averages!$B$36,Averages!$B$37,TRUE)*100,"")</f>
        <v/>
      </c>
      <c r="E15" s="77">
        <f t="shared" si="1"/>
        <v>26.249999999999996</v>
      </c>
      <c r="F15" s="107">
        <f t="shared" si="2"/>
        <v>20</v>
      </c>
      <c r="G15" s="63">
        <f>IFERROR(SUMIFS(Export!T:T,Export!B:B,B15)/SUMIFS(Export!U:U,Export!B:B,B15),0)</f>
        <v>0</v>
      </c>
      <c r="H15" s="65">
        <f>IFERROR(SUMIFS(Export!V:V,Export!B:B,B15)/SUMIFS(Export!U:U,Export!B:B,B15),0)</f>
        <v>0</v>
      </c>
      <c r="I15" s="65">
        <f>IFERROR(SUMIFS(Export!W:W,Export!B:B,B15)/SUMIFS(Export!Z:Z,Export!B:B,B15),0)</f>
        <v>0</v>
      </c>
      <c r="J15" s="69">
        <f>IFERROR(SUMIFS(Export!AB:AB,Export!B:B,B15)/SUMIFS(Export!Z:Z,Export!B:B,B15),0)</f>
        <v>0</v>
      </c>
      <c r="K15" s="81">
        <f>IFERROR((SUMIFS(Export!V:V,Export!B:B,B15)-SUMIFS(Export!W:W,Export!B:B,B15))/COUNTIF(Export!B:B,B15),0)</f>
        <v>0</v>
      </c>
      <c r="L15" s="65">
        <f>IFERROR((SUMIFS(Export!V:V,Export!B:B,B15)-SUMIFS(Export!W:W,Export!B:B,B15))/SUMIFS(Export!Z:Z,Export!B:B,B15),0)</f>
        <v>0</v>
      </c>
      <c r="M15" s="63">
        <f>IFERROR(SUMIFS(Export!X:X,Export!B:B,B15)/SUMIFS(Export!Z:Z,Export!B:B,B15),0)</f>
        <v>0</v>
      </c>
      <c r="N15" s="76">
        <f>IFERROR(SUMIFS(Export!Y:Y,Export!B:B,B15)/SUMIFS(Export!AA:AA,Export!B:B,B15),0)</f>
        <v>0</v>
      </c>
      <c r="O15" s="134"/>
      <c r="U15" s="139" t="str">
        <f t="shared" si="8"/>
        <v>Name 12</v>
      </c>
      <c r="V15" s="140" t="str">
        <f>IF(AD15=0,"",SUMIFS(Export!F:F,Export!B:B,U15))</f>
        <v/>
      </c>
      <c r="W15" s="140" t="str">
        <f>IF(V15="","",SUMIFS(Export!G:G,Export!B:B,U15))</f>
        <v/>
      </c>
      <c r="X15" s="140" t="str">
        <f>IF(W15="","",SUMIFS(Export!H:H,Export!B:B,U15))</f>
        <v/>
      </c>
      <c r="Y15" s="140" t="str">
        <f>IF(AD15=0,"",SUMIFS(Export!I:I,Export!B:B,U15))</f>
        <v/>
      </c>
      <c r="Z15" s="140" t="str">
        <f>IF(AD15=0,"",SUMIFS(Export!J:J,Export!B:B,U15))</f>
        <v/>
      </c>
      <c r="AA15" s="140" t="str">
        <f>IF(AD15=0,"",SUMIFS(Export!K:K,Export!B:B,U15))</f>
        <v/>
      </c>
      <c r="AB15" s="140" t="str">
        <f>IF(AD15=0,"",SUMIFS(Export!L:L,Export!B:B,U15))</f>
        <v/>
      </c>
      <c r="AC15" s="141" t="str">
        <f t="shared" si="9"/>
        <v/>
      </c>
      <c r="AD15" s="215">
        <f>COUNTIFS(Export!B:B,U15)</f>
        <v>0</v>
      </c>
      <c r="AG15" s="139" t="str">
        <f t="shared" si="10"/>
        <v>Name 12</v>
      </c>
      <c r="AH15" s="135" t="str">
        <f>IF(AD15=0,"",SUMIFS(Export!M:M,Export!B:B,U15))</f>
        <v/>
      </c>
      <c r="AI15" s="135" t="str">
        <f>IF(AD15=0,"",SUMIFS(Export!N:N,Export!B:B,U15))</f>
        <v/>
      </c>
      <c r="AJ15" s="135" t="str">
        <f>IF(AD15=0,"",SUMIFS(Export!O:O,Export!B:B,U15))</f>
        <v/>
      </c>
      <c r="AK15" s="135" t="str">
        <f>IF(AD15=0,"",SUMIFS(Export!P:P,Export!B:B,U15))</f>
        <v/>
      </c>
      <c r="AL15" s="135" t="str">
        <f>IF(AD15=0,"",SUMIFS(Export!Q:Q,Export!B:B,U15))</f>
        <v/>
      </c>
      <c r="AM15" s="135" t="str">
        <f>IF(AD15=0,"",SUMIFS(Export!R:R,Export!B:B,U15))</f>
        <v/>
      </c>
      <c r="AN15" s="135" t="str">
        <f>IF(AD15=0,"",SUMIFS(Export!S:S,Export!B:B,U15))</f>
        <v/>
      </c>
      <c r="AO15" s="141" t="str">
        <f t="shared" si="11"/>
        <v/>
      </c>
      <c r="AP15" s="139"/>
      <c r="AQ15" s="135" t="s">
        <v>43</v>
      </c>
      <c r="AR15" s="143">
        <f t="shared" si="12"/>
        <v>0</v>
      </c>
      <c r="AS15" s="143">
        <f t="shared" si="0"/>
        <v>0</v>
      </c>
      <c r="AT15" s="143">
        <f t="shared" si="0"/>
        <v>0</v>
      </c>
      <c r="AU15" s="143">
        <f t="shared" si="0"/>
        <v>0</v>
      </c>
      <c r="AV15" s="143">
        <f t="shared" si="0"/>
        <v>0</v>
      </c>
      <c r="AW15" s="143">
        <f t="shared" si="0"/>
        <v>0</v>
      </c>
      <c r="AX15" s="143">
        <f t="shared" si="0"/>
        <v>0</v>
      </c>
    </row>
    <row r="16" spans="1:51" x14ac:dyDescent="0.2">
      <c r="A16" s="23" t="b">
        <v>0</v>
      </c>
      <c r="B16" s="88" t="str">
        <f>+Averages!A15</f>
        <v>Name 13</v>
      </c>
      <c r="C16" s="94" t="str">
        <f>IFERROR(AVERAGEIFS(Export!D:D,Export!B:B,B16),"")</f>
        <v/>
      </c>
      <c r="D16" s="94" t="str">
        <f>IFERROR(((IF(COUNTIFS(Export!B:B,B16,Export!C:C,1)=0,0,_xlfn.NORM.DIST(SUMIFS(Export!AC:AC,Export!B:B,B16,Export!C:C,1)-$K$19+Averages!$B$36,Averages!$B$36,Averages!$B$37,TRUE))+IF(COUNTIFS(Export!B:B,B16,Export!C:C,2)=0,0,_xlfn.NORM.DIST(SUMIFS(Export!AC:AC,Export!B:B,B16,Export!C:C,2)-$K$19+Averages!$B$36,Averages!$B$36,Averages!$B$37,TRUE))+IF(COUNTIFS(Export!B:B,B16,Export!C:C,3)=0,0,_xlfn.NORM.DIST(SUMIFS(Export!AC:AC,Export!B:B,B16,Export!C:C,3)-$K$19+Averages!$B$36,Averages!$B$36,Averages!$B$37,TRUE))+IF(COUNTIFS(Export!B:B,B16,Export!C:C,4)=0,0,_xlfn.NORM.DIST(SUMIFS(Export!AC:AC,Export!B:B,B16,Export!C:C,4)-$K$19+Averages!$B$36,Averages!$B$36,Averages!$B$37,TRUE))+IF(COUNTIFS(Export!B:B,B16,Export!C:C,5)=0,0,_xlfn.NORM.DIST(SUMIFS(Export!AC:AC,Export!B:B,B16,Export!C:C,5)-$K$19+Averages!$B$36,Averages!$B$36,Averages!$B$37,TRUE))+IF(COUNTIFS(Export!B:B,B16,Export!C:C,6)=0,0,_xlfn.NORM.DIST(SUMIFS(Export!AC:AC,Export!B:B,B16,Export!C:C,6)-$K$19+Averages!$B$36,Averages!$B$36,Averages!$B$37,TRUE))+IF(COUNTIFS(Export!B:B,B16,Export!C:C,7)=0,0,_xlfn.NORM.DIST(SUMIFS(Export!AC:AC,Export!B:B,B16,Export!C:C,7)-$K$19+Averages!$B$36,Averages!$B$36,Averages!$B$37,TRUE))+IF(COUNTIFS(Export!B:B,B16,Export!C:C,8)=0,0,_xlfn.NORM.DIST(SUMIFS(Export!AC:AC,Export!B:B,B16,Export!C:C,8)-$K$19+Averages!$B$36,Averages!$B$36,Averages!$B$37,TRUE))+IF(COUNTIFS(Export!B:B,B16,Export!C:C,9)=0,0,_xlfn.NORM.DIST(SUMIFS(Export!AC:AC,Export!B:B,B16,Export!C:C,9)-$K$19+Averages!$B$36,Averages!$B$36,Averages!$B$37,TRUE))+IF(COUNTIFS(Export!B:B,B16,Export!C:C,10)=0,0,_xlfn.NORM.DIST(SUMIFS(Export!AC:AC,Export!B:B,B16,Export!C:C,10)-$K$19+Averages!$B$36,Averages!$B$36,Averages!$B$37,TRUE))+IF(COUNTIFS(Export!B:B,B16,Export!C:C,11)=0,0,_xlfn.NORM.DIST(SUMIFS(Export!AC:AC,Export!B:B,B16,Export!C:C,11)-$K$19+Averages!$B$36,Averages!$B$36,Averages!$B$37,TRUE))+IF(COUNTIFS(Export!B:B,B16,Export!C:C,12)=0,0,_xlfn.NORM.DIST(SUMIFS(Export!AC:AC,Export!B:B,B16,Export!C:C,12)-$K$19+Averages!$B$36,Averages!$B$36,Averages!$B$37,TRUE))+IF(COUNTIFS(Export!B:B,B16,Export!C:C,13)=0,0,_xlfn.NORM.DIST(SUMIFS(Export!AC:AC,Export!B:B,B16,Export!C:C,13)-$K$19+Averages!$B$36,Averages!$B$36,Averages!$B$37,TRUE))+IF(COUNTIFS(Export!B:B,B16,Export!C:C,14)=0,0,_xlfn.NORM.DIST(SUMIFS(Export!AC:AC,Export!B:B,B16,Export!C:C,14)-$K$19+Averages!$B$36,Averages!$B$36,Averages!$B$37,TRUE))+IF(COUNTIFS(Export!B:B,B16,Export!C:C,15)=0,0,_xlfn.NORM.DIST(SUMIFS(Export!AC:AC,Export!B:B,B16,Export!C:C,15)-$K$19+Averages!$B$36,Averages!$B$36,Averages!$B$37,TRUE))+IF(COUNTIFS(Export!B:B,B16,Export!C:C,16)=0,0,_xlfn.NORM.DIST(SUMIFS(Export!AC:AC,Export!B:B,B16,Export!C:C,16)-$K$19+Averages!$B$36,Averages!$B$36,Averages!$B$37,TRUE))+IF(COUNTIFS(Export!B:B,B16,Export!C:C,17)=0,0,_xlfn.NORM.DIST(SUMIFS(Export!AC:AC,Export!B:B,B16,Export!C:C,17)-$K$19+Averages!$B$36,Averages!$B$36,Averages!$B$37,TRUE)))/COUNTIFS(Export!B:B,B16))*100-_xlfn.NORM.DIST($K$19*0.3-$K$19+Averages!$B$36,Averages!$B$36,Averages!$B$37,TRUE)*100,"")</f>
        <v/>
      </c>
      <c r="E16" s="77">
        <f t="shared" si="1"/>
        <v>26.249999999999996</v>
      </c>
      <c r="F16" s="107">
        <f t="shared" si="2"/>
        <v>20</v>
      </c>
      <c r="G16" s="62">
        <f>IFERROR(SUMIFS(Export!T:T,Export!B:B,B16)/SUMIFS(Export!U:U,Export!B:B,B16),0)</f>
        <v>0</v>
      </c>
      <c r="H16" s="64">
        <f>IFERROR(SUMIFS(Export!V:V,Export!B:B,B16)/SUMIFS(Export!U:U,Export!B:B,B16),0)</f>
        <v>0</v>
      </c>
      <c r="I16" s="64">
        <f>IFERROR(SUMIFS(Export!W:W,Export!B:B,B16)/SUMIFS(Export!Z:Z,Export!B:B,B16),0)</f>
        <v>0</v>
      </c>
      <c r="J16" s="68">
        <f>IFERROR(SUMIFS(Export!AB:AB,Export!B:B,B16)/SUMIFS(Export!Z:Z,Export!B:B,B16),0)</f>
        <v>0</v>
      </c>
      <c r="K16" s="80">
        <f>IFERROR((SUMIFS(Export!V:V,Export!B:B,B16)-SUMIFS(Export!W:W,Export!B:B,B16))/COUNTIF(Export!B:B,B16),0)</f>
        <v>0</v>
      </c>
      <c r="L16" s="64">
        <f>IFERROR((SUMIFS(Export!V:V,Export!B:B,B16)-SUMIFS(Export!W:W,Export!B:B,B16))/SUMIFS(Export!Z:Z,Export!B:B,B16),0)</f>
        <v>0</v>
      </c>
      <c r="M16" s="62">
        <f>IFERROR(SUMIFS(Export!X:X,Export!B:B,B16)/SUMIFS(Export!Z:Z,Export!B:B,B16),0)</f>
        <v>0</v>
      </c>
      <c r="N16" s="61">
        <f>IFERROR(SUMIFS(Export!Y:Y,Export!B:B,B16)/SUMIFS(Export!AA:AA,Export!B:B,B16),0)</f>
        <v>0</v>
      </c>
      <c r="O16" s="134"/>
      <c r="U16" s="139" t="str">
        <f t="shared" si="8"/>
        <v>Name 13</v>
      </c>
      <c r="V16" s="140" t="str">
        <f>IF(AD16=0,"",SUMIFS(Export!F:F,Export!B:B,U16))</f>
        <v/>
      </c>
      <c r="W16" s="140" t="str">
        <f>IF(V16="","",SUMIFS(Export!G:G,Export!B:B,U16))</f>
        <v/>
      </c>
      <c r="X16" s="140" t="str">
        <f>IF(W16="","",SUMIFS(Export!H:H,Export!B:B,U16))</f>
        <v/>
      </c>
      <c r="Y16" s="140" t="str">
        <f>IF(AD16=0,"",SUMIFS(Export!I:I,Export!B:B,U16))</f>
        <v/>
      </c>
      <c r="Z16" s="140" t="str">
        <f>IF(AD16=0,"",SUMIFS(Export!J:J,Export!B:B,U16))</f>
        <v/>
      </c>
      <c r="AA16" s="140" t="str">
        <f>IF(AD16=0,"",SUMIFS(Export!K:K,Export!B:B,U16))</f>
        <v/>
      </c>
      <c r="AB16" s="140" t="str">
        <f>IF(AD16=0,"",SUMIFS(Export!L:L,Export!B:B,U16))</f>
        <v/>
      </c>
      <c r="AC16" s="141" t="str">
        <f t="shared" si="9"/>
        <v/>
      </c>
      <c r="AD16" s="215">
        <f>COUNTIFS(Export!B:B,U16)</f>
        <v>0</v>
      </c>
      <c r="AG16" s="139" t="str">
        <f t="shared" si="10"/>
        <v>Name 13</v>
      </c>
      <c r="AH16" s="135" t="str">
        <f>IF(AD16=0,"",SUMIFS(Export!M:M,Export!B:B,U16))</f>
        <v/>
      </c>
      <c r="AI16" s="135" t="str">
        <f>IF(AD16=0,"",SUMIFS(Export!N:N,Export!B:B,U16))</f>
        <v/>
      </c>
      <c r="AJ16" s="135" t="str">
        <f>IF(AD16=0,"",SUMIFS(Export!O:O,Export!B:B,U16))</f>
        <v/>
      </c>
      <c r="AK16" s="135" t="str">
        <f>IF(AD16=0,"",SUMIFS(Export!P:P,Export!B:B,U16))</f>
        <v/>
      </c>
      <c r="AL16" s="135" t="str">
        <f>IF(AD16=0,"",SUMIFS(Export!Q:Q,Export!B:B,U16))</f>
        <v/>
      </c>
      <c r="AM16" s="135" t="str">
        <f>IF(AD16=0,"",SUMIFS(Export!R:R,Export!B:B,U16))</f>
        <v/>
      </c>
      <c r="AN16" s="135" t="str">
        <f>IF(AD16=0,"",SUMIFS(Export!S:S,Export!B:B,U16))</f>
        <v/>
      </c>
      <c r="AO16" s="141" t="str">
        <f t="shared" si="11"/>
        <v/>
      </c>
      <c r="AP16" s="139"/>
      <c r="AQ16" s="135" t="s">
        <v>44</v>
      </c>
      <c r="AR16" s="143">
        <f t="shared" si="12"/>
        <v>0</v>
      </c>
      <c r="AS16" s="143">
        <f t="shared" si="0"/>
        <v>0</v>
      </c>
      <c r="AT16" s="143">
        <f t="shared" si="0"/>
        <v>0</v>
      </c>
      <c r="AU16" s="143">
        <f t="shared" si="0"/>
        <v>0</v>
      </c>
      <c r="AV16" s="143">
        <f t="shared" si="0"/>
        <v>0</v>
      </c>
      <c r="AW16" s="143">
        <f t="shared" si="0"/>
        <v>0</v>
      </c>
      <c r="AX16" s="143">
        <f t="shared" si="0"/>
        <v>0</v>
      </c>
    </row>
    <row r="17" spans="1:51" x14ac:dyDescent="0.2">
      <c r="A17" s="23" t="b">
        <v>0</v>
      </c>
      <c r="B17" s="88" t="str">
        <f>+Averages!A16</f>
        <v>Name 14</v>
      </c>
      <c r="C17" s="95" t="str">
        <f>IFERROR(AVERAGEIFS(Export!D:D,Export!B:B,B17),"")</f>
        <v/>
      </c>
      <c r="D17" s="95" t="str">
        <f>IFERROR(((IF(COUNTIFS(Export!B:B,B17,Export!C:C,1)=0,0,_xlfn.NORM.DIST(SUMIFS(Export!AC:AC,Export!B:B,B17,Export!C:C,1)-$K$19+Averages!$B$36,Averages!$B$36,Averages!$B$37,TRUE))+IF(COUNTIFS(Export!B:B,B17,Export!C:C,2)=0,0,_xlfn.NORM.DIST(SUMIFS(Export!AC:AC,Export!B:B,B17,Export!C:C,2)-$K$19+Averages!$B$36,Averages!$B$36,Averages!$B$37,TRUE))+IF(COUNTIFS(Export!B:B,B17,Export!C:C,3)=0,0,_xlfn.NORM.DIST(SUMIFS(Export!AC:AC,Export!B:B,B17,Export!C:C,3)-$K$19+Averages!$B$36,Averages!$B$36,Averages!$B$37,TRUE))+IF(COUNTIFS(Export!B:B,B17,Export!C:C,4)=0,0,_xlfn.NORM.DIST(SUMIFS(Export!AC:AC,Export!B:B,B17,Export!C:C,4)-$K$19+Averages!$B$36,Averages!$B$36,Averages!$B$37,TRUE))+IF(COUNTIFS(Export!B:B,B17,Export!C:C,5)=0,0,_xlfn.NORM.DIST(SUMIFS(Export!AC:AC,Export!B:B,B17,Export!C:C,5)-$K$19+Averages!$B$36,Averages!$B$36,Averages!$B$37,TRUE))+IF(COUNTIFS(Export!B:B,B17,Export!C:C,6)=0,0,_xlfn.NORM.DIST(SUMIFS(Export!AC:AC,Export!B:B,B17,Export!C:C,6)-$K$19+Averages!$B$36,Averages!$B$36,Averages!$B$37,TRUE))+IF(COUNTIFS(Export!B:B,B17,Export!C:C,7)=0,0,_xlfn.NORM.DIST(SUMIFS(Export!AC:AC,Export!B:B,B17,Export!C:C,7)-$K$19+Averages!$B$36,Averages!$B$36,Averages!$B$37,TRUE))+IF(COUNTIFS(Export!B:B,B17,Export!C:C,8)=0,0,_xlfn.NORM.DIST(SUMIFS(Export!AC:AC,Export!B:B,B17,Export!C:C,8)-$K$19+Averages!$B$36,Averages!$B$36,Averages!$B$37,TRUE))+IF(COUNTIFS(Export!B:B,B17,Export!C:C,9)=0,0,_xlfn.NORM.DIST(SUMIFS(Export!AC:AC,Export!B:B,B17,Export!C:C,9)-$K$19+Averages!$B$36,Averages!$B$36,Averages!$B$37,TRUE))+IF(COUNTIFS(Export!B:B,B17,Export!C:C,10)=0,0,_xlfn.NORM.DIST(SUMIFS(Export!AC:AC,Export!B:B,B17,Export!C:C,10)-$K$19+Averages!$B$36,Averages!$B$36,Averages!$B$37,TRUE))+IF(COUNTIFS(Export!B:B,B17,Export!C:C,11)=0,0,_xlfn.NORM.DIST(SUMIFS(Export!AC:AC,Export!B:B,B17,Export!C:C,11)-$K$19+Averages!$B$36,Averages!$B$36,Averages!$B$37,TRUE))+IF(COUNTIFS(Export!B:B,B17,Export!C:C,12)=0,0,_xlfn.NORM.DIST(SUMIFS(Export!AC:AC,Export!B:B,B17,Export!C:C,12)-$K$19+Averages!$B$36,Averages!$B$36,Averages!$B$37,TRUE))+IF(COUNTIFS(Export!B:B,B17,Export!C:C,13)=0,0,_xlfn.NORM.DIST(SUMIFS(Export!AC:AC,Export!B:B,B17,Export!C:C,13)-$K$19+Averages!$B$36,Averages!$B$36,Averages!$B$37,TRUE))+IF(COUNTIFS(Export!B:B,B17,Export!C:C,14)=0,0,_xlfn.NORM.DIST(SUMIFS(Export!AC:AC,Export!B:B,B17,Export!C:C,14)-$K$19+Averages!$B$36,Averages!$B$36,Averages!$B$37,TRUE))+IF(COUNTIFS(Export!B:B,B17,Export!C:C,15)=0,0,_xlfn.NORM.DIST(SUMIFS(Export!AC:AC,Export!B:B,B17,Export!C:C,15)-$K$19+Averages!$B$36,Averages!$B$36,Averages!$B$37,TRUE))+IF(COUNTIFS(Export!B:B,B17,Export!C:C,16)=0,0,_xlfn.NORM.DIST(SUMIFS(Export!AC:AC,Export!B:B,B17,Export!C:C,16)-$K$19+Averages!$B$36,Averages!$B$36,Averages!$B$37,TRUE))+IF(COUNTIFS(Export!B:B,B17,Export!C:C,17)=0,0,_xlfn.NORM.DIST(SUMIFS(Export!AC:AC,Export!B:B,B17,Export!C:C,17)-$K$19+Averages!$B$36,Averages!$B$36,Averages!$B$37,TRUE)))/COUNTIFS(Export!B:B,B17))*100-_xlfn.NORM.DIST($K$19*0.3-$K$19+Averages!$B$36,Averages!$B$36,Averages!$B$37,TRUE)*100,"")</f>
        <v/>
      </c>
      <c r="E17" s="77">
        <f t="shared" si="1"/>
        <v>26.249999999999996</v>
      </c>
      <c r="F17" s="107">
        <f t="shared" si="2"/>
        <v>20</v>
      </c>
      <c r="G17" s="63">
        <f>IFERROR(SUMIFS(Export!T:T,Export!B:B,B17)/SUMIFS(Export!U:U,Export!B:B,B17),0)</f>
        <v>0</v>
      </c>
      <c r="H17" s="65">
        <f>IFERROR(SUMIFS(Export!V:V,Export!B:B,B17)/SUMIFS(Export!U:U,Export!B:B,B17),0)</f>
        <v>0</v>
      </c>
      <c r="I17" s="65">
        <f>IFERROR(SUMIFS(Export!W:W,Export!B:B,B17)/SUMIFS(Export!Z:Z,Export!B:B,B17),0)</f>
        <v>0</v>
      </c>
      <c r="J17" s="69">
        <f>IFERROR(SUMIFS(Export!AB:AB,Export!B:B,B17)/SUMIFS(Export!Z:Z,Export!B:B,B17),0)</f>
        <v>0</v>
      </c>
      <c r="K17" s="81">
        <f>IFERROR((SUMIFS(Export!V:V,Export!B:B,B17)-SUMIFS(Export!W:W,Export!B:B,B17))/COUNTIF(Export!B:B,B17),0)</f>
        <v>0</v>
      </c>
      <c r="L17" s="65">
        <f>IFERROR((SUMIFS(Export!V:V,Export!B:B,B17)-SUMIFS(Export!W:W,Export!B:B,B17))/SUMIFS(Export!Z:Z,Export!B:B,B17),0)</f>
        <v>0</v>
      </c>
      <c r="M17" s="63">
        <f>IFERROR(SUMIFS(Export!X:X,Export!B:B,B17)/SUMIFS(Export!Z:Z,Export!B:B,B17),0)</f>
        <v>0</v>
      </c>
      <c r="N17" s="76">
        <f>IFERROR(SUMIFS(Export!Y:Y,Export!B:B,B17)/SUMIFS(Export!AA:AA,Export!B:B,B17),0)</f>
        <v>0</v>
      </c>
      <c r="O17" s="134"/>
      <c r="U17" s="139" t="str">
        <f t="shared" si="8"/>
        <v>Name 14</v>
      </c>
      <c r="V17" s="140" t="str">
        <f>IF(AD17=0,"",SUMIFS(Export!F:F,Export!B:B,U17))</f>
        <v/>
      </c>
      <c r="W17" s="140" t="str">
        <f>IF(V17="","",SUMIFS(Export!G:G,Export!B:B,U17))</f>
        <v/>
      </c>
      <c r="X17" s="140" t="str">
        <f>IF(W17="","",SUMIFS(Export!H:H,Export!B:B,U17))</f>
        <v/>
      </c>
      <c r="Y17" s="140" t="str">
        <f>IF(AD17=0,"",SUMIFS(Export!I:I,Export!B:B,U17))</f>
        <v/>
      </c>
      <c r="Z17" s="140" t="str">
        <f>IF(AD17=0,"",SUMIFS(Export!J:J,Export!B:B,U17))</f>
        <v/>
      </c>
      <c r="AA17" s="140" t="str">
        <f>IF(AD17=0,"",SUMIFS(Export!K:K,Export!B:B,U17))</f>
        <v/>
      </c>
      <c r="AB17" s="140" t="str">
        <f>IF(AD17=0,"",SUMIFS(Export!L:L,Export!B:B,U17))</f>
        <v/>
      </c>
      <c r="AC17" s="141" t="str">
        <f t="shared" si="9"/>
        <v/>
      </c>
      <c r="AD17" s="215">
        <f>COUNTIFS(Export!B:B,U17)</f>
        <v>0</v>
      </c>
      <c r="AG17" s="139" t="str">
        <f t="shared" si="10"/>
        <v>Name 14</v>
      </c>
      <c r="AH17" s="135" t="str">
        <f>IF(AD17=0,"",SUMIFS(Export!M:M,Export!B:B,U17))</f>
        <v/>
      </c>
      <c r="AI17" s="135" t="str">
        <f>IF(AD17=0,"",SUMIFS(Export!N:N,Export!B:B,U17))</f>
        <v/>
      </c>
      <c r="AJ17" s="135" t="str">
        <f>IF(AD17=0,"",SUMIFS(Export!O:O,Export!B:B,U17))</f>
        <v/>
      </c>
      <c r="AK17" s="135" t="str">
        <f>IF(AD17=0,"",SUMIFS(Export!P:P,Export!B:B,U17))</f>
        <v/>
      </c>
      <c r="AL17" s="135" t="str">
        <f>IF(AD17=0,"",SUMIFS(Export!Q:Q,Export!B:B,U17))</f>
        <v/>
      </c>
      <c r="AM17" s="135" t="str">
        <f>IF(AD17=0,"",SUMIFS(Export!R:R,Export!B:B,U17))</f>
        <v/>
      </c>
      <c r="AN17" s="135" t="str">
        <f>IF(AD17=0,"",SUMIFS(Export!S:S,Export!B:B,U17))</f>
        <v/>
      </c>
      <c r="AO17" s="141" t="str">
        <f t="shared" si="11"/>
        <v/>
      </c>
      <c r="AP17" s="139"/>
      <c r="AQ17" s="135" t="s">
        <v>45</v>
      </c>
      <c r="AR17" s="143">
        <f t="shared" si="12"/>
        <v>0</v>
      </c>
      <c r="AS17" s="143">
        <f t="shared" si="0"/>
        <v>0</v>
      </c>
      <c r="AT17" s="143">
        <f t="shared" si="0"/>
        <v>0</v>
      </c>
      <c r="AU17" s="143">
        <f t="shared" si="0"/>
        <v>0</v>
      </c>
      <c r="AV17" s="143">
        <f t="shared" si="0"/>
        <v>0</v>
      </c>
      <c r="AW17" s="143">
        <f t="shared" si="0"/>
        <v>0</v>
      </c>
      <c r="AX17" s="143">
        <f t="shared" si="0"/>
        <v>0</v>
      </c>
    </row>
    <row r="18" spans="1:51" x14ac:dyDescent="0.2">
      <c r="A18" s="23" t="b">
        <v>0</v>
      </c>
      <c r="B18" s="90" t="str">
        <f>+Averages!A17</f>
        <v>Name 15</v>
      </c>
      <c r="C18" s="94" t="str">
        <f>IFERROR(AVERAGEIFS(Export!D:D,Export!B:B,B18),"")</f>
        <v/>
      </c>
      <c r="D18" s="94" t="str">
        <f>IFERROR(((IF(COUNTIFS(Export!B:B,B18,Export!C:C,1)=0,0,_xlfn.NORM.DIST(SUMIFS(Export!AC:AC,Export!B:B,B18,Export!C:C,1)-$K$19+Averages!$B$36,Averages!$B$36,Averages!$B$37,TRUE))+IF(COUNTIFS(Export!B:B,B18,Export!C:C,2)=0,0,_xlfn.NORM.DIST(SUMIFS(Export!AC:AC,Export!B:B,B18,Export!C:C,2)-$K$19+Averages!$B$36,Averages!$B$36,Averages!$B$37,TRUE))+IF(COUNTIFS(Export!B:B,B18,Export!C:C,3)=0,0,_xlfn.NORM.DIST(SUMIFS(Export!AC:AC,Export!B:B,B18,Export!C:C,3)-$K$19+Averages!$B$36,Averages!$B$36,Averages!$B$37,TRUE))+IF(COUNTIFS(Export!B:B,B18,Export!C:C,4)=0,0,_xlfn.NORM.DIST(SUMIFS(Export!AC:AC,Export!B:B,B18,Export!C:C,4)-$K$19+Averages!$B$36,Averages!$B$36,Averages!$B$37,TRUE))+IF(COUNTIFS(Export!B:B,B18,Export!C:C,5)=0,0,_xlfn.NORM.DIST(SUMIFS(Export!AC:AC,Export!B:B,B18,Export!C:C,5)-$K$19+Averages!$B$36,Averages!$B$36,Averages!$B$37,TRUE))+IF(COUNTIFS(Export!B:B,B18,Export!C:C,6)=0,0,_xlfn.NORM.DIST(SUMIFS(Export!AC:AC,Export!B:B,B18,Export!C:C,6)-$K$19+Averages!$B$36,Averages!$B$36,Averages!$B$37,TRUE))+IF(COUNTIFS(Export!B:B,B18,Export!C:C,7)=0,0,_xlfn.NORM.DIST(SUMIFS(Export!AC:AC,Export!B:B,B18,Export!C:C,7)-$K$19+Averages!$B$36,Averages!$B$36,Averages!$B$37,TRUE))+IF(COUNTIFS(Export!B:B,B18,Export!C:C,8)=0,0,_xlfn.NORM.DIST(SUMIFS(Export!AC:AC,Export!B:B,B18,Export!C:C,8)-$K$19+Averages!$B$36,Averages!$B$36,Averages!$B$37,TRUE))+IF(COUNTIFS(Export!B:B,B18,Export!C:C,9)=0,0,_xlfn.NORM.DIST(SUMIFS(Export!AC:AC,Export!B:B,B18,Export!C:C,9)-$K$19+Averages!$B$36,Averages!$B$36,Averages!$B$37,TRUE))+IF(COUNTIFS(Export!B:B,B18,Export!C:C,10)=0,0,_xlfn.NORM.DIST(SUMIFS(Export!AC:AC,Export!B:B,B18,Export!C:C,10)-$K$19+Averages!$B$36,Averages!$B$36,Averages!$B$37,TRUE))+IF(COUNTIFS(Export!B:B,B18,Export!C:C,11)=0,0,_xlfn.NORM.DIST(SUMIFS(Export!AC:AC,Export!B:B,B18,Export!C:C,11)-$K$19+Averages!$B$36,Averages!$B$36,Averages!$B$37,TRUE))+IF(COUNTIFS(Export!B:B,B18,Export!C:C,12)=0,0,_xlfn.NORM.DIST(SUMIFS(Export!AC:AC,Export!B:B,B18,Export!C:C,12)-$K$19+Averages!$B$36,Averages!$B$36,Averages!$B$37,TRUE))+IF(COUNTIFS(Export!B:B,B18,Export!C:C,13)=0,0,_xlfn.NORM.DIST(SUMIFS(Export!AC:AC,Export!B:B,B18,Export!C:C,13)-$K$19+Averages!$B$36,Averages!$B$36,Averages!$B$37,TRUE))+IF(COUNTIFS(Export!B:B,B18,Export!C:C,14)=0,0,_xlfn.NORM.DIST(SUMIFS(Export!AC:AC,Export!B:B,B18,Export!C:C,14)-$K$19+Averages!$B$36,Averages!$B$36,Averages!$B$37,TRUE))+IF(COUNTIFS(Export!B:B,B18,Export!C:C,15)=0,0,_xlfn.NORM.DIST(SUMIFS(Export!AC:AC,Export!B:B,B18,Export!C:C,15)-$K$19+Averages!$B$36,Averages!$B$36,Averages!$B$37,TRUE))+IF(COUNTIFS(Export!B:B,B18,Export!C:C,16)=0,0,_xlfn.NORM.DIST(SUMIFS(Export!AC:AC,Export!B:B,B18,Export!C:C,16)-$K$19+Averages!$B$36,Averages!$B$36,Averages!$B$37,TRUE))+IF(COUNTIFS(Export!B:B,B18,Export!C:C,17)=0,0,_xlfn.NORM.DIST(SUMIFS(Export!AC:AC,Export!B:B,B18,Export!C:C,17)-$K$19+Averages!$B$36,Averages!$B$36,Averages!$B$37,TRUE)))/COUNTIFS(Export!B:B,B18))*100-_xlfn.NORM.DIST($K$19*0.3-$K$19+Averages!$B$36,Averages!$B$36,Averages!$B$37,TRUE)*100,"")</f>
        <v/>
      </c>
      <c r="E18" s="77">
        <f t="shared" si="1"/>
        <v>26.249999999999996</v>
      </c>
      <c r="F18" s="107">
        <f t="shared" si="2"/>
        <v>20</v>
      </c>
      <c r="G18" s="62">
        <f>IFERROR(SUMIFS(Export!T:T,Export!B:B,B18)/SUMIFS(Export!U:U,Export!B:B,B18),0)</f>
        <v>0</v>
      </c>
      <c r="H18" s="64">
        <f>IFERROR(SUMIFS(Export!V:V,Export!B:B,B18)/SUMIFS(Export!U:U,Export!B:B,B18),0)</f>
        <v>0</v>
      </c>
      <c r="I18" s="64">
        <f>IFERROR(SUMIFS(Export!W:W,Export!B:B,B18)/SUMIFS(Export!Z:Z,Export!B:B,B18),0)</f>
        <v>0</v>
      </c>
      <c r="J18" s="68">
        <f>IFERROR(SUMIFS(Export!AB:AB,Export!B:B,B18)/SUMIFS(Export!Z:Z,Export!B:B,B18),0)</f>
        <v>0</v>
      </c>
      <c r="K18" s="80">
        <f>IFERROR((SUMIFS(Export!V:V,Export!B:B,B18)-SUMIFS(Export!W:W,Export!B:B,B18))/COUNTIF(Export!B:B,B18),0)</f>
        <v>0</v>
      </c>
      <c r="L18" s="64">
        <f>IFERROR((SUMIFS(Export!V:V,Export!B:B,B18)-SUMIFS(Export!W:W,Export!B:B,B18))/SUMIFS(Export!Z:Z,Export!B:B,B18),0)</f>
        <v>0</v>
      </c>
      <c r="M18" s="62">
        <f>IFERROR(SUMIFS(Export!X:X,Export!B:B,B18)/SUMIFS(Export!Z:Z,Export!B:B,B18),0)</f>
        <v>0</v>
      </c>
      <c r="N18" s="61">
        <f>IFERROR(SUMIFS(Export!Y:Y,Export!B:B,B18)/SUMIFS(Export!AA:AA,Export!B:B,B18),0)</f>
        <v>0</v>
      </c>
      <c r="O18" s="134"/>
      <c r="U18" s="139" t="str">
        <f t="shared" si="8"/>
        <v>Name 15</v>
      </c>
      <c r="V18" s="140" t="str">
        <f>IF(AD18=0,"",SUMIFS(Export!F:F,Export!B:B,U18))</f>
        <v/>
      </c>
      <c r="W18" s="140" t="str">
        <f>IF(V18="","",SUMIFS(Export!G:G,Export!B:B,U18))</f>
        <v/>
      </c>
      <c r="X18" s="140" t="str">
        <f>IF(W18="","",SUMIFS(Export!H:H,Export!B:B,U18))</f>
        <v/>
      </c>
      <c r="Y18" s="140" t="str">
        <f>IF(AD18=0,"",SUMIFS(Export!I:I,Export!B:B,U18))</f>
        <v/>
      </c>
      <c r="Z18" s="140" t="str">
        <f>IF(AD18=0,"",SUMIFS(Export!J:J,Export!B:B,U18))</f>
        <v/>
      </c>
      <c r="AA18" s="140" t="str">
        <f>IF(AD18=0,"",SUMIFS(Export!K:K,Export!B:B,U18))</f>
        <v/>
      </c>
      <c r="AB18" s="140" t="str">
        <f>IF(AD18=0,"",SUMIFS(Export!L:L,Export!B:B,U18))</f>
        <v/>
      </c>
      <c r="AC18" s="141" t="str">
        <f t="shared" si="9"/>
        <v/>
      </c>
      <c r="AD18" s="215">
        <f>COUNTIFS(Export!B:B,U18)</f>
        <v>0</v>
      </c>
      <c r="AG18" s="139" t="str">
        <f t="shared" si="10"/>
        <v>Name 15</v>
      </c>
      <c r="AH18" s="135" t="str">
        <f>IF(AD18=0,"",SUMIFS(Export!M:M,Export!B:B,U18))</f>
        <v/>
      </c>
      <c r="AI18" s="135" t="str">
        <f>IF(AD18=0,"",SUMIFS(Export!N:N,Export!B:B,U18))</f>
        <v/>
      </c>
      <c r="AJ18" s="135" t="str">
        <f>IF(AD18=0,"",SUMIFS(Export!O:O,Export!B:B,U18))</f>
        <v/>
      </c>
      <c r="AK18" s="135" t="str">
        <f>IF(AD18=0,"",SUMIFS(Export!P:P,Export!B:B,U18))</f>
        <v/>
      </c>
      <c r="AL18" s="135" t="str">
        <f>IF(AD18=0,"",SUMIFS(Export!Q:Q,Export!B:B,U18))</f>
        <v/>
      </c>
      <c r="AM18" s="135" t="str">
        <f>IF(AD18=0,"",SUMIFS(Export!R:R,Export!B:B,U18))</f>
        <v/>
      </c>
      <c r="AN18" s="135" t="str">
        <f>IF(AD18=0,"",SUMIFS(Export!S:S,Export!B:B,U18))</f>
        <v/>
      </c>
      <c r="AO18" s="141" t="str">
        <f t="shared" si="11"/>
        <v/>
      </c>
      <c r="AP18" s="139"/>
      <c r="AQ18" s="135" t="s">
        <v>46</v>
      </c>
      <c r="AR18" s="143">
        <f t="shared" si="12"/>
        <v>0</v>
      </c>
      <c r="AS18" s="143">
        <f t="shared" si="0"/>
        <v>0</v>
      </c>
      <c r="AT18" s="143">
        <f t="shared" si="0"/>
        <v>0</v>
      </c>
      <c r="AU18" s="143">
        <f t="shared" si="0"/>
        <v>0</v>
      </c>
      <c r="AV18" s="143">
        <f t="shared" si="0"/>
        <v>0</v>
      </c>
      <c r="AW18" s="143">
        <f t="shared" si="0"/>
        <v>0</v>
      </c>
      <c r="AX18" s="143">
        <f t="shared" si="0"/>
        <v>0</v>
      </c>
    </row>
    <row r="19" spans="1:51" x14ac:dyDescent="0.2">
      <c r="B19" s="93" t="s">
        <v>156</v>
      </c>
      <c r="C19" s="91">
        <f>+Export!AD2</f>
        <v>0</v>
      </c>
      <c r="D19" s="91">
        <f>IFERROR(0.5*100-_xlfn.NORM.DIST(K19*0.3-K19+Averages!B36,Averages!B36,Averages!B37,TRUE)*100,0)</f>
        <v>0</v>
      </c>
      <c r="E19" s="92"/>
      <c r="F19" s="92"/>
      <c r="G19" s="97">
        <f>IFERROR(Export!AE2,0)</f>
        <v>0</v>
      </c>
      <c r="H19" s="98">
        <f>IFERROR(Export!AF2,0)</f>
        <v>0</v>
      </c>
      <c r="I19" s="98">
        <f>IFERROR(Export!AG2,0)</f>
        <v>0</v>
      </c>
      <c r="J19" s="99">
        <f>IFERROR(Export!AH2,0)</f>
        <v>0</v>
      </c>
      <c r="K19" s="98">
        <f>IFERROR(Export!AI2,0)</f>
        <v>0</v>
      </c>
      <c r="L19" s="98">
        <f>IFERROR(Export!AJ2,0)</f>
        <v>0</v>
      </c>
      <c r="M19" s="97">
        <f>IFERROR(Export!AK2,0)</f>
        <v>0</v>
      </c>
      <c r="N19" s="100">
        <f>IFERROR(Export!AL2,0)</f>
        <v>0</v>
      </c>
      <c r="O19" s="134">
        <f>(IF((G19-$G$19+($C$24/100)/2.5)*2.5&lt;0,0,IF((G19-$G$19+($C$24/100)/2.5)*2.5&gt;$C$23/100,$C$23/100,(G19-$G$19+($C$24/100)/2.5)*2.5)))</f>
        <v>0.7</v>
      </c>
      <c r="P19" s="138">
        <f>+IF((H19-$H$19+($C$24/100)/0.1)*0.1&lt;0,0,IF((H19-$H$19+($C$24/100)/0.1)*0.1&gt;$C$23/100,$C$23/100,(H19-$H$19+($C$24/100)/0.1)*0.1))</f>
        <v>0.7</v>
      </c>
      <c r="Q19" s="138">
        <f>IFERROR(IF($C$23/100-(I19*($C$23/100-$C$24/100)/$I$19)&lt;0,0,IF($C$23/100-(I19*($C$23/100-$C$24/100)/$I$19)&gt;$C$23/100,$C$23/100,($C$23/100-(I19*($C$23/100-$C$24/100)/$I$19)))),0.7)</f>
        <v>0.7</v>
      </c>
      <c r="R19" s="138">
        <f>IFERROR(IF(J19*($C$24/100)/$J$19&lt;0,0,IF(J19*($C$24/100)/$J$19&gt;$C$23/100,$C$23/100,J19*($C$24/100)/$J$19)),0)</f>
        <v>0</v>
      </c>
      <c r="S19" s="138">
        <f>IFERROR(IF(K19*($C$24/100)/$K$19&lt;0,0,IF(K19*($C$24/100)/$K$19&gt;$C$23/100,$C$23/100,K19*($C$24/100)/$K$19)),0)</f>
        <v>0</v>
      </c>
      <c r="T19" s="138"/>
      <c r="U19" s="135" t="s">
        <v>64</v>
      </c>
      <c r="V19" s="144">
        <f t="shared" ref="V19:AB19" si="18">SUM(V4:V18)</f>
        <v>0</v>
      </c>
      <c r="W19" s="144">
        <f t="shared" si="18"/>
        <v>0</v>
      </c>
      <c r="X19" s="144">
        <f t="shared" si="18"/>
        <v>0</v>
      </c>
      <c r="Y19" s="144">
        <f t="shared" si="18"/>
        <v>0</v>
      </c>
      <c r="Z19" s="144">
        <f t="shared" si="18"/>
        <v>0</v>
      </c>
      <c r="AA19" s="144">
        <f t="shared" si="18"/>
        <v>0</v>
      </c>
      <c r="AB19" s="144">
        <f t="shared" si="18"/>
        <v>0</v>
      </c>
      <c r="AC19" s="141" t="str">
        <f>IF(SUM(V19:AB19)=0,"",SUM(V19:AB19))</f>
        <v/>
      </c>
      <c r="AG19" s="135" t="s">
        <v>160</v>
      </c>
      <c r="AH19" s="144">
        <f t="shared" ref="AH19:AN19" si="19">SUM(AH4:AH18)</f>
        <v>0</v>
      </c>
      <c r="AI19" s="144">
        <f t="shared" si="19"/>
        <v>0</v>
      </c>
      <c r="AJ19" s="144">
        <f t="shared" si="19"/>
        <v>0</v>
      </c>
      <c r="AK19" s="144">
        <f t="shared" si="19"/>
        <v>0</v>
      </c>
      <c r="AL19" s="144">
        <f t="shared" si="19"/>
        <v>0</v>
      </c>
      <c r="AM19" s="144">
        <f t="shared" si="19"/>
        <v>0</v>
      </c>
      <c r="AN19" s="144">
        <f t="shared" si="19"/>
        <v>0</v>
      </c>
      <c r="AO19" s="141" t="str">
        <f>IF(SUM(AH19:AN19)=0,"",SUM(AH19:AN19))</f>
        <v/>
      </c>
      <c r="AR19" s="143">
        <f>IFERROR(V19/(V19+AH19),0)</f>
        <v>0</v>
      </c>
      <c r="AS19" s="143">
        <f t="shared" ref="AS19" si="20">IFERROR(W19/(W19+AI19),0)</f>
        <v>0</v>
      </c>
      <c r="AT19" s="143">
        <f t="shared" ref="AT19" si="21">IFERROR(X19/(X19+AJ19),0)</f>
        <v>0</v>
      </c>
      <c r="AU19" s="143">
        <f t="shared" ref="AU19" si="22">IFERROR(Y19/(Y19+AK19),0)</f>
        <v>0</v>
      </c>
      <c r="AV19" s="143">
        <f t="shared" ref="AV19" si="23">IFERROR(Z19/(Z19+AL19),0)</f>
        <v>0</v>
      </c>
      <c r="AW19" s="143">
        <f t="shared" ref="AW19" si="24">IFERROR(AA19/(AA19+AM19),0)</f>
        <v>0</v>
      </c>
      <c r="AX19" s="143">
        <f t="shared" ref="AX19" si="25">IFERROR(AB19/(AB19+AN19),0)</f>
        <v>0</v>
      </c>
    </row>
    <row r="20" spans="1:51" ht="12.75" customHeight="1" x14ac:dyDescent="0.2">
      <c r="B20" s="108" t="s">
        <v>119</v>
      </c>
      <c r="C20" s="275" t="s">
        <v>178</v>
      </c>
      <c r="D20" s="276"/>
      <c r="E20" s="276"/>
      <c r="F20" s="277"/>
      <c r="G20" s="109">
        <v>0.57999999999999996</v>
      </c>
      <c r="H20" s="110">
        <v>12</v>
      </c>
      <c r="I20" s="110">
        <v>2.5</v>
      </c>
      <c r="J20" s="111">
        <v>0.05</v>
      </c>
      <c r="K20" s="110">
        <v>21</v>
      </c>
      <c r="L20" s="107">
        <f>M20*20-(1-M20)*0.25*10-(1-M20)*0.25*10*0.65</f>
        <v>9.1437500000000007</v>
      </c>
      <c r="M20" s="112">
        <v>0.55000000000000004</v>
      </c>
      <c r="N20" s="112">
        <v>0.65</v>
      </c>
      <c r="O20" s="134">
        <f>(IF((G20-$G$20+($C$24/100)/2.5)*2.5&lt;0,0,IF((G20-$G$20+($C$24/100)/2.5)*2.5&gt;$C$23/100,$C$23/100,(G20-$G$20+($C$24/100)/2.5)*2.5)))</f>
        <v>0.7</v>
      </c>
      <c r="P20" s="138">
        <f>+IF((H20-$H$20+($C$24/100)/0.1)*0.1&lt;0,0,IF((H20-$H$20+($C$24/100)/0.1)*0.1&gt;$C$23/100,$C$23/100,(H20-$H$20+($C$24/100)/0.1)*0.1))</f>
        <v>0.7</v>
      </c>
      <c r="Q20" s="138">
        <f>+IF($C$23/100-(I20*($C$23/100-$C$24/100)/$I$20)&lt;0,0,IF($C$23/100-(I20*($C$23/100-$C$24/100)/$I$20)&gt;$C$23/100,$C$23/100,($C$23/100-(I20*($C$23/100-$C$24/100)/$I$20))))</f>
        <v>0.7</v>
      </c>
      <c r="R20" s="138">
        <f>+IF(J20*($C$24/100)/$J$20&lt;0,0,IF(J20*($C$24/100)/$J$20&gt;$C$23/100,$C$23/100,J20*($C$24/100)/$J$20))</f>
        <v>0.69999999999999984</v>
      </c>
      <c r="S20" s="138">
        <f>IFERROR(IF(K20*($C$24/100)/$K$20&lt;0,0,IF(K20*($C$24/100)/$K$20&gt;$C$23/100,$C$23/100,K20*($C$24/100)/$K$20)),0)</f>
        <v>0.7</v>
      </c>
      <c r="T20" s="138"/>
      <c r="V20" s="145"/>
      <c r="W20" s="145"/>
      <c r="X20" s="145"/>
      <c r="Y20" s="145"/>
      <c r="Z20" s="145"/>
      <c r="AA20" s="145"/>
      <c r="AB20" s="145"/>
      <c r="AC20" s="145"/>
      <c r="AG20" s="135" t="s">
        <v>70</v>
      </c>
      <c r="AH20" s="135">
        <f>SUMIFS(AH4:AH18,$A$4:$A$18,"TRUE")</f>
        <v>0</v>
      </c>
      <c r="AI20" s="135">
        <f t="shared" ref="AI20:AN20" si="26">SUMIFS(AI4:AI18,$A$4:$A$18,"TRUE")</f>
        <v>0</v>
      </c>
      <c r="AJ20" s="135">
        <f t="shared" si="26"/>
        <v>0</v>
      </c>
      <c r="AK20" s="135">
        <f t="shared" si="26"/>
        <v>0</v>
      </c>
      <c r="AL20" s="135">
        <f t="shared" si="26"/>
        <v>0</v>
      </c>
      <c r="AM20" s="135">
        <f t="shared" si="26"/>
        <v>0</v>
      </c>
      <c r="AN20" s="135">
        <f t="shared" si="26"/>
        <v>0</v>
      </c>
      <c r="AO20" s="141">
        <f>SUMIFS(AO4:AO18,$A$4:$A$18,"TRUE")</f>
        <v>0</v>
      </c>
      <c r="AQ20" s="135" t="s">
        <v>70</v>
      </c>
      <c r="AR20" s="143">
        <f>IFERROR(SUMIFS(V4:V18,$A$4:$A$18,"TRUE")/(SUMIFS(AH4:AH18,$A$4:$A$18,"TRUE")+SUMIFS(V4:V18,$A$4:$A$18,"TRUE")),0)</f>
        <v>0</v>
      </c>
      <c r="AS20" s="143">
        <f t="shared" ref="AS20:AY20" si="27">IFERROR(SUMIFS(W4:W18,$A$4:$A$18,"TRUE")/(SUMIFS(AI4:AI18,$A$4:$A$18,"TRUE")+SUMIFS(W4:W18,$A$4:$A$18,"TRUE")),0)</f>
        <v>0</v>
      </c>
      <c r="AT20" s="143">
        <f t="shared" si="27"/>
        <v>0</v>
      </c>
      <c r="AU20" s="143">
        <f t="shared" si="27"/>
        <v>0</v>
      </c>
      <c r="AV20" s="143">
        <f t="shared" si="27"/>
        <v>0</v>
      </c>
      <c r="AW20" s="143">
        <f t="shared" si="27"/>
        <v>0</v>
      </c>
      <c r="AX20" s="143">
        <f t="shared" si="27"/>
        <v>0</v>
      </c>
      <c r="AY20" s="143">
        <f t="shared" si="27"/>
        <v>0</v>
      </c>
    </row>
    <row r="21" spans="1:51" x14ac:dyDescent="0.2">
      <c r="O21" s="133"/>
      <c r="P21" s="138"/>
      <c r="Q21" s="138"/>
      <c r="R21" s="138"/>
      <c r="U21" s="135" t="s">
        <v>70</v>
      </c>
      <c r="V21" s="144">
        <f>SUMIFS(V4:V18,$A$4:$A$18,"TRUE")</f>
        <v>0</v>
      </c>
      <c r="W21" s="144">
        <f t="shared" ref="W21:AC21" si="28">SUMIFS(W4:W18,$A$4:$A$18,"TRUE")</f>
        <v>0</v>
      </c>
      <c r="X21" s="144">
        <f t="shared" si="28"/>
        <v>0</v>
      </c>
      <c r="Y21" s="144">
        <f t="shared" si="28"/>
        <v>0</v>
      </c>
      <c r="Z21" s="144">
        <f t="shared" si="28"/>
        <v>0</v>
      </c>
      <c r="AA21" s="144">
        <f>SUMIFS(AA4:AA18,$A$4:$A$18,"TRUE")</f>
        <v>0</v>
      </c>
      <c r="AB21" s="144">
        <f t="shared" si="28"/>
        <v>0</v>
      </c>
      <c r="AC21" s="141">
        <f t="shared" si="28"/>
        <v>0</v>
      </c>
    </row>
    <row r="22" spans="1:51" ht="12.75" customHeight="1" x14ac:dyDescent="0.2">
      <c r="B22" s="281" t="s">
        <v>155</v>
      </c>
      <c r="C22" s="282"/>
      <c r="D22" s="282"/>
      <c r="E22" s="282"/>
      <c r="F22" s="282"/>
      <c r="G22" s="282"/>
      <c r="H22" s="71"/>
      <c r="I22" s="71"/>
      <c r="J22" s="71"/>
      <c r="K22" s="71"/>
      <c r="L22" s="71"/>
      <c r="M22" s="71"/>
      <c r="N22" s="72"/>
      <c r="O22" s="134">
        <f>IFERROR((IF(((SUM(V29:AL29)/SUM(V30:AL30))-$G$19+($C$24/100)/2.5)*2.5&lt;0,0,IF(((SUM(V29:AL29)/SUM(V30:AL30))-$G$19+($C$24/100)/2.5)*2.5&gt;$C$23/100,$C$23/100,((SUM(V29:AL29)/SUM(V30:AL30))-$G$19+($C$24/100)/2.5)*2.5)))*100,0)</f>
        <v>0</v>
      </c>
      <c r="P22" s="138">
        <f>IFERROR(IF(((SUM(V32:AL32)/SUM(V30:AL30))-$H$19+($C$24/100)/0.1)*0.1&lt;0,0,IF(((SUM(V32:AL32)/SUM(V30:AL30))-$H$19+($C$24/100)/0.1)*0.1&gt;$C$23/100,$C$23/100,((SUM(V32:AL32)/SUM(V30:AL30))-$H$19+($C$24/100)/0.1)*0.1))*100,0)</f>
        <v>0</v>
      </c>
      <c r="Q22" s="138">
        <f>IFERROR(IF($C$23/100+(SUM(V33:AL33)/(AC21+AO20)*($C$23/100-$C$24/100)/$I$19)&lt;0,0,IF($C$23/100+(SUM(V33:AL33)/(AC21+AO20)*($C$23/100-$C$24/100)/$I$19)&gt;$C$23/100,$C$23/100,($C$23/100+(SUM(V33:AL33)/(AC21+AO20)*($C$23/100-$C$24/100)/$I$19)))),0.7)*100</f>
        <v>70</v>
      </c>
      <c r="R22" s="138">
        <f>IFERROR(IF(SUM(V34:AL34)/(AC21+AO20)*($C$24/100)/$J$19&lt;0,0,IF(SUM(V34:AL34)/(AC21+AO20)*($C$24/100)/$J$19&gt;$C$23/100,$C$23/100,SUM(V34:AL34)/(AC21+AO20)*($C$24/100)/$J$19)),0)*100</f>
        <v>0</v>
      </c>
      <c r="S22" s="138">
        <f>IFERROR(IF(AVERAGEIFS(K4:K18,A4:A18,TRUE)*($C$24/100)/$K$19&lt;0,0,IF(AVERAGEIFS(K4:K18,A4:A18,TRUE)*($C$24/100)/$K$19&gt;$C$23/100,$C$23/100,AVERAGEIFS(K4:K18,A4:A18,TRUE)*($C$24/100)/$K$19)),0)*100</f>
        <v>0</v>
      </c>
      <c r="T22" s="146">
        <f>(O22*G2+P22*H2+Q22*I2+R22*J2+S22*K2)/SUM(G2:K2)</f>
        <v>8.75</v>
      </c>
      <c r="V22" s="137"/>
      <c r="W22" s="137"/>
      <c r="X22" s="137"/>
      <c r="Y22" s="137"/>
      <c r="Z22" s="137"/>
      <c r="AA22" s="137"/>
      <c r="AB22" s="137"/>
      <c r="AC22" s="137"/>
    </row>
    <row r="23" spans="1:51" x14ac:dyDescent="0.2">
      <c r="B23" s="73" t="s">
        <v>121</v>
      </c>
      <c r="C23" s="78">
        <v>100</v>
      </c>
      <c r="D23" s="278" t="s">
        <v>127</v>
      </c>
      <c r="E23" s="278"/>
      <c r="F23" s="278"/>
      <c r="G23" s="278"/>
      <c r="H23" s="278"/>
      <c r="I23" s="278"/>
      <c r="J23" s="278"/>
      <c r="K23" s="278"/>
      <c r="L23" s="278"/>
      <c r="M23" s="74"/>
      <c r="N23" s="127"/>
      <c r="U23" s="136" t="s">
        <v>170</v>
      </c>
      <c r="V23" s="138" t="e">
        <f>IF($A$4=TRUE,V4/$AD$4,0)+IF($A$5=TRUE,V5/$AD$5,0)+IF($A$6=TRUE,V6/$AD$6,0)+IF($A$7=TRUE,V7/$AD$7,0)+IF($A$8=TRUE,V8/$AD$8,0)+IF($A$9=TRUE,V9/$AD$9,0)+IF($A$10=TRUE,V10/$AD$10,0)+IF($A$11=TRUE,V11/$AD$11,0)+IF($A$12=TRUE,V12/$AD$12,0)+IF($A$13=TRUE,V13/$AD$13,0)+IF($A$14=TRUE,V14/$AD$14,0)+IF($A$15=TRUE,V15/$AD$15,0)+IF($A$16=TRUE,V16/$AD$16,0)+IF($A$17=TRUE,V17/$AD$17,0)+IF($A$18=TRUE,V18/$AD$18,0)</f>
        <v>#VALUE!</v>
      </c>
      <c r="W23" s="138" t="e">
        <f t="shared" ref="W23:AC23" si="29">IF($A$4=TRUE,W4/$AD$4,0)+IF($A$5=TRUE,W5/$AD$5,0)+IF($A$6=TRUE,W6/$AD$6,0)+IF($A$7=TRUE,W7/$AD$7,0)+IF($A$8=TRUE,W8/$AD$8,0)+IF($A$9=TRUE,W9/$AD$9,0)+IF($A$10=TRUE,W10/$AD$10,0)+IF($A$11=TRUE,W11/$AD$11,0)+IF($A$12=TRUE,W12/$AD$12,0)+IF($A$13=TRUE,W13/$AD$13,0)+IF($A$14=TRUE,W14/$AD$14,0)+IF($A$15=TRUE,W15/$AD$15,0)+IF($A$16=TRUE,W16/$AD$16,0)+IF($A$17=TRUE,W17/$AD$17,0)+IF($A$18=TRUE,W18/$AD$18,0)</f>
        <v>#VALUE!</v>
      </c>
      <c r="X23" s="138" t="e">
        <f t="shared" si="29"/>
        <v>#VALUE!</v>
      </c>
      <c r="Y23" s="138" t="e">
        <f t="shared" si="29"/>
        <v>#VALUE!</v>
      </c>
      <c r="Z23" s="138" t="e">
        <f t="shared" si="29"/>
        <v>#VALUE!</v>
      </c>
      <c r="AA23" s="138" t="e">
        <f t="shared" si="29"/>
        <v>#VALUE!</v>
      </c>
      <c r="AB23" s="138" t="e">
        <f t="shared" si="29"/>
        <v>#VALUE!</v>
      </c>
      <c r="AC23" s="138" t="e">
        <f t="shared" si="29"/>
        <v>#VALUE!</v>
      </c>
      <c r="AG23" s="136" t="s">
        <v>169</v>
      </c>
      <c r="AH23" s="138" t="e">
        <f>IF($A$4=TRUE,AH4/$AD$4,0)+IF($A$5=TRUE,AH5/$AD$5,0)+IF($A$6=TRUE,AH6/$AD$6,0)+IF($A$7=TRUE,AH7/$AD$7,0)+IF($A$8=TRUE,AH8/$AD$8,0)+IF($A$9=TRUE,AH9/$AD$9,0)+IF($A$10=TRUE,AH10/$AD$10,0)+IF($A$11=TRUE,AH11/$AD$11,0)+IF($A$12=TRUE,AH12/$AD$12,0)+IF($A$13=TRUE,AH13/$AD$13,0)+IF($A$14=TRUE,AH14/$AD$14,0)+IF($A$15=TRUE,AH15/$AD$15,0)+IF($A$16=TRUE,AH16/$AD$16,0)+IF($A$17=TRUE,AH17/$AD$17,0)+IF($A$18=TRUE,AH18/$AD$18,0)</f>
        <v>#VALUE!</v>
      </c>
      <c r="AI23" s="138" t="e">
        <f t="shared" ref="AI23:AO23" si="30">IF($A$4=TRUE,AI4/$AD$4,0)+IF($A$5=TRUE,AI5/$AD$5,0)+IF($A$6=TRUE,AI6/$AD$6,0)+IF($A$7=TRUE,AI7/$AD$7,0)+IF($A$8=TRUE,AI8/$AD$8,0)+IF($A$9=TRUE,AI9/$AD$9,0)+IF($A$10=TRUE,AI10/$AD$10,0)+IF($A$11=TRUE,AI11/$AD$11,0)+IF($A$12=TRUE,AI12/$AD$12,0)+IF($A$13=TRUE,AI13/$AD$13,0)+IF($A$14=TRUE,AI14/$AD$14,0)+IF($A$15=TRUE,AI15/$AD$15,0)+IF($A$16=TRUE,AI16/$AD$16,0)+IF($A$17=TRUE,AI17/$AD$17,0)+IF($A$18=TRUE,AI18/$AD$18,0)</f>
        <v>#VALUE!</v>
      </c>
      <c r="AJ23" s="138" t="e">
        <f t="shared" si="30"/>
        <v>#VALUE!</v>
      </c>
      <c r="AK23" s="138" t="e">
        <f t="shared" si="30"/>
        <v>#VALUE!</v>
      </c>
      <c r="AL23" s="138" t="e">
        <f t="shared" si="30"/>
        <v>#VALUE!</v>
      </c>
      <c r="AM23" s="138" t="e">
        <f t="shared" si="30"/>
        <v>#VALUE!</v>
      </c>
      <c r="AN23" s="138" t="e">
        <f t="shared" si="30"/>
        <v>#VALUE!</v>
      </c>
      <c r="AO23" s="138" t="e">
        <f t="shared" si="30"/>
        <v>#VALUE!</v>
      </c>
    </row>
    <row r="24" spans="1:51" x14ac:dyDescent="0.2">
      <c r="B24" s="75" t="s">
        <v>122</v>
      </c>
      <c r="C24" s="79">
        <v>70</v>
      </c>
      <c r="D24" s="279" t="s">
        <v>128</v>
      </c>
      <c r="E24" s="279"/>
      <c r="F24" s="279"/>
      <c r="G24" s="279"/>
      <c r="H24" s="279"/>
      <c r="I24" s="279"/>
      <c r="J24" s="279"/>
      <c r="K24" s="279"/>
      <c r="L24" s="279"/>
      <c r="M24" s="128"/>
      <c r="N24" s="129"/>
      <c r="O24" s="132"/>
      <c r="P24" s="137"/>
      <c r="Q24" s="137"/>
      <c r="R24" s="137"/>
      <c r="S24" s="137"/>
      <c r="U24" s="135" t="s">
        <v>171</v>
      </c>
      <c r="V24" s="138" t="e">
        <f t="shared" ref="V24:AC24" si="31">V23+AH23</f>
        <v>#VALUE!</v>
      </c>
      <c r="W24" s="138" t="e">
        <f t="shared" si="31"/>
        <v>#VALUE!</v>
      </c>
      <c r="X24" s="138" t="e">
        <f t="shared" si="31"/>
        <v>#VALUE!</v>
      </c>
      <c r="Y24" s="138" t="e">
        <f>Y23+AK23</f>
        <v>#VALUE!</v>
      </c>
      <c r="Z24" s="138" t="e">
        <f t="shared" si="31"/>
        <v>#VALUE!</v>
      </c>
      <c r="AA24" s="138" t="e">
        <f t="shared" si="31"/>
        <v>#VALUE!</v>
      </c>
      <c r="AB24" s="138" t="e">
        <f t="shared" si="31"/>
        <v>#VALUE!</v>
      </c>
      <c r="AC24" s="138" t="e">
        <f t="shared" si="31"/>
        <v>#VALUE!</v>
      </c>
    </row>
    <row r="26" spans="1:51" s="96" customFormat="1" x14ac:dyDescent="0.2">
      <c r="O26" s="131"/>
      <c r="P26" s="136"/>
      <c r="Q26" s="136"/>
      <c r="R26" s="136"/>
      <c r="S26" s="136"/>
      <c r="T26" s="136"/>
      <c r="U26" s="216" t="s">
        <v>195</v>
      </c>
      <c r="V26" s="147">
        <v>1</v>
      </c>
      <c r="W26" s="147">
        <v>2</v>
      </c>
      <c r="X26" s="147">
        <v>3</v>
      </c>
      <c r="Y26" s="147">
        <v>4</v>
      </c>
      <c r="Z26" s="147">
        <v>5</v>
      </c>
      <c r="AA26" s="147">
        <v>6</v>
      </c>
      <c r="AB26" s="147">
        <v>7</v>
      </c>
      <c r="AC26" s="147">
        <v>8</v>
      </c>
      <c r="AD26" s="147">
        <v>9</v>
      </c>
      <c r="AE26" s="147">
        <v>10</v>
      </c>
      <c r="AF26" s="147">
        <v>11</v>
      </c>
      <c r="AG26" s="147">
        <v>12</v>
      </c>
      <c r="AH26" s="147">
        <v>13</v>
      </c>
      <c r="AI26" s="147">
        <v>14</v>
      </c>
      <c r="AJ26" s="147">
        <v>15</v>
      </c>
      <c r="AK26" s="147">
        <v>16</v>
      </c>
      <c r="AL26" s="147">
        <v>17</v>
      </c>
      <c r="AM26" s="136"/>
      <c r="AN26" s="136"/>
      <c r="AO26" s="136"/>
      <c r="AP26" s="136"/>
      <c r="AQ26" s="136"/>
      <c r="AR26" s="136"/>
      <c r="AS26" s="136"/>
      <c r="AT26" s="136"/>
      <c r="AU26" s="136"/>
      <c r="AV26" s="136"/>
      <c r="AW26" s="136"/>
      <c r="AX26" s="136"/>
      <c r="AY26" s="136"/>
    </row>
    <row r="27" spans="1:51" x14ac:dyDescent="0.2">
      <c r="O27" s="202"/>
      <c r="U27" s="136" t="s">
        <v>175</v>
      </c>
      <c r="V27" s="148">
        <f>IF($A$4=TRUE,SUMIFS(Export!$D:$D,Export!$B:$B,$B$4,Export!$C:$C,V26),0)+IF($A$5=TRUE,SUMIFS(Export!$D:$D,Export!$B:$B,$B$5,Export!$C:$C,V26),0)+IF($A$6=TRUE,SUMIFS(Export!$D:$D,Export!$B:$B,$B$6,Export!$C:$C,V26),0)+IF($A$7=TRUE,SUMIFS(Export!$D:$D,Export!$B:$B,$B$7,Export!$C:$C,V26),0)+IF($A$8=TRUE,SUMIFS(Export!$D:$D,Export!$B:$B,$B$8,Export!$C:$C,V26),0)+IF($A$9=TRUE,SUMIFS(Export!$D:$D,Export!$B:$B,$B$9,Export!$C:$C,V26),0)+IF($A$10=TRUE,SUMIFS(Export!$D:$D,Export!$B:$B,$B$10,Export!$C:$C,V26),0)+IF($A$11=TRUE,SUMIFS(Export!$D:$D,Export!$B:$B,$B$11,Export!$C:$C,V26),0)+IF($A$12=TRUE,SUMIFS(Export!$D:$D,Export!$B:$B,$B$12,Export!$C:$C,V26),0)+IF($A$13=TRUE,SUMIFS(Export!$D:$D,Export!$B:$B,$B$13,Export!$C:$C,V26),0)+IF($A$14=TRUE,SUMIFS(Export!$D:$D,Export!$B:$B,$B$14,Export!$C:$C,V26),0)+IF($A$15=TRUE,SUMIFS(Export!$D:$D,Export!$B:$B,$B$15,Export!$C:$C,V26),0)+IF($A$16=TRUE,SUMIFS(Export!$D:$D,Export!$B:$B,$B$16,Export!$C:$C,V26),0)+IF($A$17=TRUE,SUMIFS(Export!$D:$D,Export!$B:$B,$B$17,Export!$C:$C,V26),0)+IF($A$18=TRUE,SUMIFS(Export!$D:$D,Export!$B:$B,$B$18,Export!$C:$C,V26),0)</f>
        <v>0</v>
      </c>
      <c r="W27" s="148">
        <f>IF($A$4=TRUE,SUMIFS(Export!$D:$D,Export!$B:$B,$B$4,Export!$C:$C,W26),0)+IF($A$5=TRUE,SUMIFS(Export!$D:$D,Export!$B:$B,$B$5,Export!$C:$C,W26),0)+IF($A$6=TRUE,SUMIFS(Export!$D:$D,Export!$B:$B,$B$6,Export!$C:$C,W26),0)+IF($A$7=TRUE,SUMIFS(Export!$D:$D,Export!$B:$B,$B$7,Export!$C:$C,W26),0)+IF($A$8=TRUE,SUMIFS(Export!$D:$D,Export!$B:$B,$B$8,Export!$C:$C,W26),0)+IF($A$9=TRUE,SUMIFS(Export!$D:$D,Export!$B:$B,$B$9,Export!$C:$C,W26),0)+IF($A$10=TRUE,SUMIFS(Export!$D:$D,Export!$B:$B,$B$10,Export!$C:$C,W26),0)+IF($A$11=TRUE,SUMIFS(Export!$D:$D,Export!$B:$B,$B$11,Export!$C:$C,W26),0)+IF($A$12=TRUE,SUMIFS(Export!$D:$D,Export!$B:$B,$B$12,Export!$C:$C,W26),0)+IF($A$13=TRUE,SUMIFS(Export!$D:$D,Export!$B:$B,$B$13,Export!$C:$C,W26),0)+IF($A$14=TRUE,SUMIFS(Export!$D:$D,Export!$B:$B,$B$14,Export!$C:$C,W26),0)+IF($A$15=TRUE,SUMIFS(Export!$D:$D,Export!$B:$B,$B$15,Export!$C:$C,W26),0)+IF($A$16=TRUE,SUMIFS(Export!$D:$D,Export!$B:$B,$B$16,Export!$C:$C,W26),0)+IF($A$17=TRUE,SUMIFS(Export!$D:$D,Export!$B:$B,$B$17,Export!$C:$C,W26),0)+IF($A$18=TRUE,SUMIFS(Export!$D:$D,Export!$B:$B,$B$18,Export!$C:$C,W26),0)</f>
        <v>0</v>
      </c>
      <c r="X27" s="148">
        <f>IF($A$4=TRUE,SUMIFS(Export!$D:$D,Export!$B:$B,$B$4,Export!$C:$C,X26),0)+IF($A$5=TRUE,SUMIFS(Export!$D:$D,Export!$B:$B,$B$5,Export!$C:$C,X26),0)+IF($A$6=TRUE,SUMIFS(Export!$D:$D,Export!$B:$B,$B$6,Export!$C:$C,X26),0)+IF($A$7=TRUE,SUMIFS(Export!$D:$D,Export!$B:$B,$B$7,Export!$C:$C,X26),0)+IF($A$8=TRUE,SUMIFS(Export!$D:$D,Export!$B:$B,$B$8,Export!$C:$C,X26),0)+IF($A$9=TRUE,SUMIFS(Export!$D:$D,Export!$B:$B,$B$9,Export!$C:$C,X26),0)+IF($A$10=TRUE,SUMIFS(Export!$D:$D,Export!$B:$B,$B$10,Export!$C:$C,X26),0)+IF($A$11=TRUE,SUMIFS(Export!$D:$D,Export!$B:$B,$B$11,Export!$C:$C,X26),0)+IF($A$12=TRUE,SUMIFS(Export!$D:$D,Export!$B:$B,$B$12,Export!$C:$C,X26),0)+IF($A$13=TRUE,SUMIFS(Export!$D:$D,Export!$B:$B,$B$13,Export!$C:$C,X26),0)+IF($A$14=TRUE,SUMIFS(Export!$D:$D,Export!$B:$B,$B$14,Export!$C:$C,X26),0)+IF($A$15=TRUE,SUMIFS(Export!$D:$D,Export!$B:$B,$B$15,Export!$C:$C,X26),0)+IF($A$16=TRUE,SUMIFS(Export!$D:$D,Export!$B:$B,$B$16,Export!$C:$C,X26),0)+IF($A$17=TRUE,SUMIFS(Export!$D:$D,Export!$B:$B,$B$17,Export!$C:$C,X26),0)+IF($A$18=TRUE,SUMIFS(Export!$D:$D,Export!$B:$B,$B$18,Export!$C:$C,X26),0)</f>
        <v>0</v>
      </c>
      <c r="Y27" s="148">
        <f>IF($A$4=TRUE,SUMIFS(Export!$D:$D,Export!$B:$B,$B$4,Export!$C:$C,Y26),0)+IF($A$5=TRUE,SUMIFS(Export!$D:$D,Export!$B:$B,$B$5,Export!$C:$C,Y26),0)+IF($A$6=TRUE,SUMIFS(Export!$D:$D,Export!$B:$B,$B$6,Export!$C:$C,Y26),0)+IF($A$7=TRUE,SUMIFS(Export!$D:$D,Export!$B:$B,$B$7,Export!$C:$C,Y26),0)+IF($A$8=TRUE,SUMIFS(Export!$D:$D,Export!$B:$B,$B$8,Export!$C:$C,Y26),0)+IF($A$9=TRUE,SUMIFS(Export!$D:$D,Export!$B:$B,$B$9,Export!$C:$C,Y26),0)+IF($A$10=TRUE,SUMIFS(Export!$D:$D,Export!$B:$B,$B$10,Export!$C:$C,Y26),0)+IF($A$11=TRUE,SUMIFS(Export!$D:$D,Export!$B:$B,$B$11,Export!$C:$C,Y26),0)+IF($A$12=TRUE,SUMIFS(Export!$D:$D,Export!$B:$B,$B$12,Export!$C:$C,Y26),0)+IF($A$13=TRUE,SUMIFS(Export!$D:$D,Export!$B:$B,$B$13,Export!$C:$C,Y26),0)+IF($A$14=TRUE,SUMIFS(Export!$D:$D,Export!$B:$B,$B$14,Export!$C:$C,Y26),0)+IF($A$15=TRUE,SUMIFS(Export!$D:$D,Export!$B:$B,$B$15,Export!$C:$C,Y26),0)+IF($A$16=TRUE,SUMIFS(Export!$D:$D,Export!$B:$B,$B$16,Export!$C:$C,Y26),0)+IF($A$17=TRUE,SUMIFS(Export!$D:$D,Export!$B:$B,$B$17,Export!$C:$C,Y26),0)+IF($A$18=TRUE,SUMIFS(Export!$D:$D,Export!$B:$B,$B$18,Export!$C:$C,Y26),0)</f>
        <v>0</v>
      </c>
      <c r="Z27" s="148">
        <f>IF($A$4=TRUE,SUMIFS(Export!$D:$D,Export!$B:$B,$B$4,Export!$C:$C,Z26),0)+IF($A$5=TRUE,SUMIFS(Export!$D:$D,Export!$B:$B,$B$5,Export!$C:$C,Z26),0)+IF($A$6=TRUE,SUMIFS(Export!$D:$D,Export!$B:$B,$B$6,Export!$C:$C,Z26),0)+IF($A$7=TRUE,SUMIFS(Export!$D:$D,Export!$B:$B,$B$7,Export!$C:$C,Z26),0)+IF($A$8=TRUE,SUMIFS(Export!$D:$D,Export!$B:$B,$B$8,Export!$C:$C,Z26),0)+IF($A$9=TRUE,SUMIFS(Export!$D:$D,Export!$B:$B,$B$9,Export!$C:$C,Z26),0)+IF($A$10=TRUE,SUMIFS(Export!$D:$D,Export!$B:$B,$B$10,Export!$C:$C,Z26),0)+IF($A$11=TRUE,SUMIFS(Export!$D:$D,Export!$B:$B,$B$11,Export!$C:$C,Z26),0)+IF($A$12=TRUE,SUMIFS(Export!$D:$D,Export!$B:$B,$B$12,Export!$C:$C,Z26),0)+IF($A$13=TRUE,SUMIFS(Export!$D:$D,Export!$B:$B,$B$13,Export!$C:$C,Z26),0)+IF($A$14=TRUE,SUMIFS(Export!$D:$D,Export!$B:$B,$B$14,Export!$C:$C,Z26),0)+IF($A$15=TRUE,SUMIFS(Export!$D:$D,Export!$B:$B,$B$15,Export!$C:$C,Z26),0)+IF($A$16=TRUE,SUMIFS(Export!$D:$D,Export!$B:$B,$B$16,Export!$C:$C,Z26),0)+IF($A$17=TRUE,SUMIFS(Export!$D:$D,Export!$B:$B,$B$17,Export!$C:$C,Z26),0)+IF($A$18=TRUE,SUMIFS(Export!$D:$D,Export!$B:$B,$B$18,Export!$C:$C,Z26),0)</f>
        <v>0</v>
      </c>
      <c r="AA27" s="148">
        <f>IF($A$4=TRUE,SUMIFS(Export!$D:$D,Export!$B:$B,$B$4,Export!$C:$C,AA26),0)+IF($A$5=TRUE,SUMIFS(Export!$D:$D,Export!$B:$B,$B$5,Export!$C:$C,AA26),0)+IF($A$6=TRUE,SUMIFS(Export!$D:$D,Export!$B:$B,$B$6,Export!$C:$C,AA26),0)+IF($A$7=TRUE,SUMIFS(Export!$D:$D,Export!$B:$B,$B$7,Export!$C:$C,AA26),0)+IF($A$8=TRUE,SUMIFS(Export!$D:$D,Export!$B:$B,$B$8,Export!$C:$C,AA26),0)+IF($A$9=TRUE,SUMIFS(Export!$D:$D,Export!$B:$B,$B$9,Export!$C:$C,AA26),0)+IF($A$10=TRUE,SUMIFS(Export!$D:$D,Export!$B:$B,$B$10,Export!$C:$C,AA26),0)+IF($A$11=TRUE,SUMIFS(Export!$D:$D,Export!$B:$B,$B$11,Export!$C:$C,AA26),0)+IF($A$12=TRUE,SUMIFS(Export!$D:$D,Export!$B:$B,$B$12,Export!$C:$C,AA26),0)+IF($A$13=TRUE,SUMIFS(Export!$D:$D,Export!$B:$B,$B$13,Export!$C:$C,AA26),0)+IF($A$14=TRUE,SUMIFS(Export!$D:$D,Export!$B:$B,$B$14,Export!$C:$C,AA26),0)+IF($A$15=TRUE,SUMIFS(Export!$D:$D,Export!$B:$B,$B$15,Export!$C:$C,AA26),0)+IF($A$16=TRUE,SUMIFS(Export!$D:$D,Export!$B:$B,$B$16,Export!$C:$C,AA26),0)+IF($A$17=TRUE,SUMIFS(Export!$D:$D,Export!$B:$B,$B$17,Export!$C:$C,AA26),0)+IF($A$18=TRUE,SUMIFS(Export!$D:$D,Export!$B:$B,$B$18,Export!$C:$C,AA26),0)</f>
        <v>0</v>
      </c>
      <c r="AB27" s="148">
        <f>IF($A$4=TRUE,SUMIFS(Export!$D:$D,Export!$B:$B,$B$4,Export!$C:$C,AB26),0)+IF($A$5=TRUE,SUMIFS(Export!$D:$D,Export!$B:$B,$B$5,Export!$C:$C,AB26),0)+IF($A$6=TRUE,SUMIFS(Export!$D:$D,Export!$B:$B,$B$6,Export!$C:$C,AB26),0)+IF($A$7=TRUE,SUMIFS(Export!$D:$D,Export!$B:$B,$B$7,Export!$C:$C,AB26),0)+IF($A$8=TRUE,SUMIFS(Export!$D:$D,Export!$B:$B,$B$8,Export!$C:$C,AB26),0)+IF($A$9=TRUE,SUMIFS(Export!$D:$D,Export!$B:$B,$B$9,Export!$C:$C,AB26),0)+IF($A$10=TRUE,SUMIFS(Export!$D:$D,Export!$B:$B,$B$10,Export!$C:$C,AB26),0)+IF($A$11=TRUE,SUMIFS(Export!$D:$D,Export!$B:$B,$B$11,Export!$C:$C,AB26),0)+IF($A$12=TRUE,SUMIFS(Export!$D:$D,Export!$B:$B,$B$12,Export!$C:$C,AB26),0)+IF($A$13=TRUE,SUMIFS(Export!$D:$D,Export!$B:$B,$B$13,Export!$C:$C,AB26),0)+IF($A$14=TRUE,SUMIFS(Export!$D:$D,Export!$B:$B,$B$14,Export!$C:$C,AB26),0)+IF($A$15=TRUE,SUMIFS(Export!$D:$D,Export!$B:$B,$B$15,Export!$C:$C,AB26),0)+IF($A$16=TRUE,SUMIFS(Export!$D:$D,Export!$B:$B,$B$16,Export!$C:$C,AB26),0)+IF($A$17=TRUE,SUMIFS(Export!$D:$D,Export!$B:$B,$B$17,Export!$C:$C,AB26),0)+IF($A$18=TRUE,SUMIFS(Export!$D:$D,Export!$B:$B,$B$18,Export!$C:$C,AB26),0)</f>
        <v>0</v>
      </c>
      <c r="AC27" s="148">
        <f>IF($A$4=TRUE,SUMIFS(Export!$D:$D,Export!$B:$B,$B$4,Export!$C:$C,AC26),0)+IF($A$5=TRUE,SUMIFS(Export!$D:$D,Export!$B:$B,$B$5,Export!$C:$C,AC26),0)+IF($A$6=TRUE,SUMIFS(Export!$D:$D,Export!$B:$B,$B$6,Export!$C:$C,AC26),0)+IF($A$7=TRUE,SUMIFS(Export!$D:$D,Export!$B:$B,$B$7,Export!$C:$C,AC26),0)+IF($A$8=TRUE,SUMIFS(Export!$D:$D,Export!$B:$B,$B$8,Export!$C:$C,AC26),0)+IF($A$9=TRUE,SUMIFS(Export!$D:$D,Export!$B:$B,$B$9,Export!$C:$C,AC26),0)+IF($A$10=TRUE,SUMIFS(Export!$D:$D,Export!$B:$B,$B$10,Export!$C:$C,AC26),0)+IF($A$11=TRUE,SUMIFS(Export!$D:$D,Export!$B:$B,$B$11,Export!$C:$C,AC26),0)+IF($A$12=TRUE,SUMIFS(Export!$D:$D,Export!$B:$B,$B$12,Export!$C:$C,AC26),0)+IF($A$13=TRUE,SUMIFS(Export!$D:$D,Export!$B:$B,$B$13,Export!$C:$C,AC26),0)+IF($A$14=TRUE,SUMIFS(Export!$D:$D,Export!$B:$B,$B$14,Export!$C:$C,AC26),0)+IF($A$15=TRUE,SUMIFS(Export!$D:$D,Export!$B:$B,$B$15,Export!$C:$C,AC26),0)+IF($A$16=TRUE,SUMIFS(Export!$D:$D,Export!$B:$B,$B$16,Export!$C:$C,AC26),0)+IF($A$17=TRUE,SUMIFS(Export!$D:$D,Export!$B:$B,$B$17,Export!$C:$C,AC26),0)+IF($A$18=TRUE,SUMIFS(Export!$D:$D,Export!$B:$B,$B$18,Export!$C:$C,AC26),0)</f>
        <v>0</v>
      </c>
      <c r="AD27" s="148">
        <f>IF($A$4=TRUE,SUMIFS(Export!$D:$D,Export!$B:$B,$B$4,Export!$C:$C,AD26),0)+IF($A$5=TRUE,SUMIFS(Export!$D:$D,Export!$B:$B,$B$5,Export!$C:$C,AD26),0)+IF($A$6=TRUE,SUMIFS(Export!$D:$D,Export!$B:$B,$B$6,Export!$C:$C,AD26),0)+IF($A$7=TRUE,SUMIFS(Export!$D:$D,Export!$B:$B,$B$7,Export!$C:$C,AD26),0)+IF($A$8=TRUE,SUMIFS(Export!$D:$D,Export!$B:$B,$B$8,Export!$C:$C,AD26),0)+IF($A$9=TRUE,SUMIFS(Export!$D:$D,Export!$B:$B,$B$9,Export!$C:$C,AD26),0)+IF($A$10=TRUE,SUMIFS(Export!$D:$D,Export!$B:$B,$B$10,Export!$C:$C,AD26),0)+IF($A$11=TRUE,SUMIFS(Export!$D:$D,Export!$B:$B,$B$11,Export!$C:$C,AD26),0)+IF($A$12=TRUE,SUMIFS(Export!$D:$D,Export!$B:$B,$B$12,Export!$C:$C,AD26),0)+IF($A$13=TRUE,SUMIFS(Export!$D:$D,Export!$B:$B,$B$13,Export!$C:$C,AD26),0)+IF($A$14=TRUE,SUMIFS(Export!$D:$D,Export!$B:$B,$B$14,Export!$C:$C,AD26),0)+IF($A$15=TRUE,SUMIFS(Export!$D:$D,Export!$B:$B,$B$15,Export!$C:$C,AD26),0)+IF($A$16=TRUE,SUMIFS(Export!$D:$D,Export!$B:$B,$B$16,Export!$C:$C,AD26),0)+IF($A$17=TRUE,SUMIFS(Export!$D:$D,Export!$B:$B,$B$17,Export!$C:$C,AD26),0)+IF($A$18=TRUE,SUMIFS(Export!$D:$D,Export!$B:$B,$B$18,Export!$C:$C,AD26),0)</f>
        <v>0</v>
      </c>
      <c r="AE27" s="148">
        <f>IF($A$4=TRUE,SUMIFS(Export!$D:$D,Export!$B:$B,$B$4,Export!$C:$C,AE26),0)+IF($A$5=TRUE,SUMIFS(Export!$D:$D,Export!$B:$B,$B$5,Export!$C:$C,AE26),0)+IF($A$6=TRUE,SUMIFS(Export!$D:$D,Export!$B:$B,$B$6,Export!$C:$C,AE26),0)+IF($A$7=TRUE,SUMIFS(Export!$D:$D,Export!$B:$B,$B$7,Export!$C:$C,AE26),0)+IF($A$8=TRUE,SUMIFS(Export!$D:$D,Export!$B:$B,$B$8,Export!$C:$C,AE26),0)+IF($A$9=TRUE,SUMIFS(Export!$D:$D,Export!$B:$B,$B$9,Export!$C:$C,AE26),0)+IF($A$10=TRUE,SUMIFS(Export!$D:$D,Export!$B:$B,$B$10,Export!$C:$C,AE26),0)+IF($A$11=TRUE,SUMIFS(Export!$D:$D,Export!$B:$B,$B$11,Export!$C:$C,AE26),0)+IF($A$12=TRUE,SUMIFS(Export!$D:$D,Export!$B:$B,$B$12,Export!$C:$C,AE26),0)+IF($A$13=TRUE,SUMIFS(Export!$D:$D,Export!$B:$B,$B$13,Export!$C:$C,AE26),0)+IF($A$14=TRUE,SUMIFS(Export!$D:$D,Export!$B:$B,$B$14,Export!$C:$C,AE26),0)+IF($A$15=TRUE,SUMIFS(Export!$D:$D,Export!$B:$B,$B$15,Export!$C:$C,AE26),0)+IF($A$16=TRUE,SUMIFS(Export!$D:$D,Export!$B:$B,$B$16,Export!$C:$C,AE26),0)+IF($A$17=TRUE,SUMIFS(Export!$D:$D,Export!$B:$B,$B$17,Export!$C:$C,AE26),0)+IF($A$18=TRUE,SUMIFS(Export!$D:$D,Export!$B:$B,$B$18,Export!$C:$C,AE26),0)</f>
        <v>0</v>
      </c>
      <c r="AF27" s="148">
        <f>IF($A$4=TRUE,SUMIFS(Export!$D:$D,Export!$B:$B,$B$4,Export!$C:$C,AF26),0)+IF($A$5=TRUE,SUMIFS(Export!$D:$D,Export!$B:$B,$B$5,Export!$C:$C,AF26),0)+IF($A$6=TRUE,SUMIFS(Export!$D:$D,Export!$B:$B,$B$6,Export!$C:$C,AF26),0)+IF($A$7=TRUE,SUMIFS(Export!$D:$D,Export!$B:$B,$B$7,Export!$C:$C,AF26),0)+IF($A$8=TRUE,SUMIFS(Export!$D:$D,Export!$B:$B,$B$8,Export!$C:$C,AF26),0)+IF($A$9=TRUE,SUMIFS(Export!$D:$D,Export!$B:$B,$B$9,Export!$C:$C,AF26),0)+IF($A$10=TRUE,SUMIFS(Export!$D:$D,Export!$B:$B,$B$10,Export!$C:$C,AF26),0)+IF($A$11=TRUE,SUMIFS(Export!$D:$D,Export!$B:$B,$B$11,Export!$C:$C,AF26),0)+IF($A$12=TRUE,SUMIFS(Export!$D:$D,Export!$B:$B,$B$12,Export!$C:$C,AF26),0)+IF($A$13=TRUE,SUMIFS(Export!$D:$D,Export!$B:$B,$B$13,Export!$C:$C,AF26),0)+IF($A$14=TRUE,SUMIFS(Export!$D:$D,Export!$B:$B,$B$14,Export!$C:$C,AF26),0)+IF($A$15=TRUE,SUMIFS(Export!$D:$D,Export!$B:$B,$B$15,Export!$C:$C,AF26),0)+IF($A$16=TRUE,SUMIFS(Export!$D:$D,Export!$B:$B,$B$16,Export!$C:$C,AF26),0)+IF($A$17=TRUE,SUMIFS(Export!$D:$D,Export!$B:$B,$B$17,Export!$C:$C,AF26),0)+IF($A$18=TRUE,SUMIFS(Export!$D:$D,Export!$B:$B,$B$18,Export!$C:$C,AF26),0)</f>
        <v>0</v>
      </c>
      <c r="AG27" s="148">
        <f>IF($A$4=TRUE,SUMIFS(Export!$D:$D,Export!$B:$B,$B$4,Export!$C:$C,AG26),0)+IF($A$5=TRUE,SUMIFS(Export!$D:$D,Export!$B:$B,$B$5,Export!$C:$C,AG26),0)+IF($A$6=TRUE,SUMIFS(Export!$D:$D,Export!$B:$B,$B$6,Export!$C:$C,AG26),0)+IF($A$7=TRUE,SUMIFS(Export!$D:$D,Export!$B:$B,$B$7,Export!$C:$C,AG26),0)+IF($A$8=TRUE,SUMIFS(Export!$D:$D,Export!$B:$B,$B$8,Export!$C:$C,AG26),0)+IF($A$9=TRUE,SUMIFS(Export!$D:$D,Export!$B:$B,$B$9,Export!$C:$C,AG26),0)+IF($A$10=TRUE,SUMIFS(Export!$D:$D,Export!$B:$B,$B$10,Export!$C:$C,AG26),0)+IF($A$11=TRUE,SUMIFS(Export!$D:$D,Export!$B:$B,$B$11,Export!$C:$C,AG26),0)+IF($A$12=TRUE,SUMIFS(Export!$D:$D,Export!$B:$B,$B$12,Export!$C:$C,AG26),0)+IF($A$13=TRUE,SUMIFS(Export!$D:$D,Export!$B:$B,$B$13,Export!$C:$C,AG26),0)+IF($A$14=TRUE,SUMIFS(Export!$D:$D,Export!$B:$B,$B$14,Export!$C:$C,AG26),0)+IF($A$15=TRUE,SUMIFS(Export!$D:$D,Export!$B:$B,$B$15,Export!$C:$C,AG26),0)+IF($A$16=TRUE,SUMIFS(Export!$D:$D,Export!$B:$B,$B$16,Export!$C:$C,AG26),0)+IF($A$17=TRUE,SUMIFS(Export!$D:$D,Export!$B:$B,$B$17,Export!$C:$C,AG26),0)+IF($A$18=TRUE,SUMIFS(Export!$D:$D,Export!$B:$B,$B$18,Export!$C:$C,AG26),0)</f>
        <v>0</v>
      </c>
      <c r="AH27" s="148">
        <f>IF($A$4=TRUE,SUMIFS(Export!$D:$D,Export!$B:$B,$B$4,Export!$C:$C,AH26),0)+IF($A$5=TRUE,SUMIFS(Export!$D:$D,Export!$B:$B,$B$5,Export!$C:$C,AH26),0)+IF($A$6=TRUE,SUMIFS(Export!$D:$D,Export!$B:$B,$B$6,Export!$C:$C,AH26),0)+IF($A$7=TRUE,SUMIFS(Export!$D:$D,Export!$B:$B,$B$7,Export!$C:$C,AH26),0)+IF($A$8=TRUE,SUMIFS(Export!$D:$D,Export!$B:$B,$B$8,Export!$C:$C,AH26),0)+IF($A$9=TRUE,SUMIFS(Export!$D:$D,Export!$B:$B,$B$9,Export!$C:$C,AH26),0)+IF($A$10=TRUE,SUMIFS(Export!$D:$D,Export!$B:$B,$B$10,Export!$C:$C,AH26),0)+IF($A$11=TRUE,SUMIFS(Export!$D:$D,Export!$B:$B,$B$11,Export!$C:$C,AH26),0)+IF($A$12=TRUE,SUMIFS(Export!$D:$D,Export!$B:$B,$B$12,Export!$C:$C,AH26),0)+IF($A$13=TRUE,SUMIFS(Export!$D:$D,Export!$B:$B,$B$13,Export!$C:$C,AH26),0)+IF($A$14=TRUE,SUMIFS(Export!$D:$D,Export!$B:$B,$B$14,Export!$C:$C,AH26),0)+IF($A$15=TRUE,SUMIFS(Export!$D:$D,Export!$B:$B,$B$15,Export!$C:$C,AH26),0)+IF($A$16=TRUE,SUMIFS(Export!$D:$D,Export!$B:$B,$B$16,Export!$C:$C,AH26),0)+IF($A$17=TRUE,SUMIFS(Export!$D:$D,Export!$B:$B,$B$17,Export!$C:$C,AH26),0)+IF($A$18=TRUE,SUMIFS(Export!$D:$D,Export!$B:$B,$B$18,Export!$C:$C,AH26),0)</f>
        <v>0</v>
      </c>
      <c r="AI27" s="148">
        <f>IF($A$4=TRUE,SUMIFS(Export!$D:$D,Export!$B:$B,$B$4,Export!$C:$C,AI26),0)+IF($A$5=TRUE,SUMIFS(Export!$D:$D,Export!$B:$B,$B$5,Export!$C:$C,AI26),0)+IF($A$6=TRUE,SUMIFS(Export!$D:$D,Export!$B:$B,$B$6,Export!$C:$C,AI26),0)+IF($A$7=TRUE,SUMIFS(Export!$D:$D,Export!$B:$B,$B$7,Export!$C:$C,AI26),0)+IF($A$8=TRUE,SUMIFS(Export!$D:$D,Export!$B:$B,$B$8,Export!$C:$C,AI26),0)+IF($A$9=TRUE,SUMIFS(Export!$D:$D,Export!$B:$B,$B$9,Export!$C:$C,AI26),0)+IF($A$10=TRUE,SUMIFS(Export!$D:$D,Export!$B:$B,$B$10,Export!$C:$C,AI26),0)+IF($A$11=TRUE,SUMIFS(Export!$D:$D,Export!$B:$B,$B$11,Export!$C:$C,AI26),0)+IF($A$12=TRUE,SUMIFS(Export!$D:$D,Export!$B:$B,$B$12,Export!$C:$C,AI26),0)+IF($A$13=TRUE,SUMIFS(Export!$D:$D,Export!$B:$B,$B$13,Export!$C:$C,AI26),0)+IF($A$14=TRUE,SUMIFS(Export!$D:$D,Export!$B:$B,$B$14,Export!$C:$C,AI26),0)+IF($A$15=TRUE,SUMIFS(Export!$D:$D,Export!$B:$B,$B$15,Export!$C:$C,AI26),0)+IF($A$16=TRUE,SUMIFS(Export!$D:$D,Export!$B:$B,$B$16,Export!$C:$C,AI26),0)+IF($A$17=TRUE,SUMIFS(Export!$D:$D,Export!$B:$B,$B$17,Export!$C:$C,AI26),0)+IF($A$18=TRUE,SUMIFS(Export!$D:$D,Export!$B:$B,$B$18,Export!$C:$C,AI26),0)</f>
        <v>0</v>
      </c>
      <c r="AJ27" s="148">
        <f>IF($A$4=TRUE,SUMIFS(Export!$D:$D,Export!$B:$B,$B$4,Export!$C:$C,AJ26),0)+IF($A$5=TRUE,SUMIFS(Export!$D:$D,Export!$B:$B,$B$5,Export!$C:$C,AJ26),0)+IF($A$6=TRUE,SUMIFS(Export!$D:$D,Export!$B:$B,$B$6,Export!$C:$C,AJ26),0)+IF($A$7=TRUE,SUMIFS(Export!$D:$D,Export!$B:$B,$B$7,Export!$C:$C,AJ26),0)+IF($A$8=TRUE,SUMIFS(Export!$D:$D,Export!$B:$B,$B$8,Export!$C:$C,AJ26),0)+IF($A$9=TRUE,SUMIFS(Export!$D:$D,Export!$B:$B,$B$9,Export!$C:$C,AJ26),0)+IF($A$10=TRUE,SUMIFS(Export!$D:$D,Export!$B:$B,$B$10,Export!$C:$C,AJ26),0)+IF($A$11=TRUE,SUMIFS(Export!$D:$D,Export!$B:$B,$B$11,Export!$C:$C,AJ26),0)+IF($A$12=TRUE,SUMIFS(Export!$D:$D,Export!$B:$B,$B$12,Export!$C:$C,AJ26),0)+IF($A$13=TRUE,SUMIFS(Export!$D:$D,Export!$B:$B,$B$13,Export!$C:$C,AJ26),0)+IF($A$14=TRUE,SUMIFS(Export!$D:$D,Export!$B:$B,$B$14,Export!$C:$C,AJ26),0)+IF($A$15=TRUE,SUMIFS(Export!$D:$D,Export!$B:$B,$B$15,Export!$C:$C,AJ26),0)+IF($A$16=TRUE,SUMIFS(Export!$D:$D,Export!$B:$B,$B$16,Export!$C:$C,AJ26),0)+IF($A$17=TRUE,SUMIFS(Export!$D:$D,Export!$B:$B,$B$17,Export!$C:$C,AJ26),0)+IF($A$18=TRUE,SUMIFS(Export!$D:$D,Export!$B:$B,$B$18,Export!$C:$C,AJ26),0)</f>
        <v>0</v>
      </c>
      <c r="AK27" s="148">
        <f>IF($A$4=TRUE,SUMIFS(Export!$D:$D,Export!$B:$B,$B$4,Export!$C:$C,AK26),0)+IF($A$5=TRUE,SUMIFS(Export!$D:$D,Export!$B:$B,$B$5,Export!$C:$C,AK26),0)+IF($A$6=TRUE,SUMIFS(Export!$D:$D,Export!$B:$B,$B$6,Export!$C:$C,AK26),0)+IF($A$7=TRUE,SUMIFS(Export!$D:$D,Export!$B:$B,$B$7,Export!$C:$C,AK26),0)+IF($A$8=TRUE,SUMIFS(Export!$D:$D,Export!$B:$B,$B$8,Export!$C:$C,AK26),0)+IF($A$9=TRUE,SUMIFS(Export!$D:$D,Export!$B:$B,$B$9,Export!$C:$C,AK26),0)+IF($A$10=TRUE,SUMIFS(Export!$D:$D,Export!$B:$B,$B$10,Export!$C:$C,AK26),0)+IF($A$11=TRUE,SUMIFS(Export!$D:$D,Export!$B:$B,$B$11,Export!$C:$C,AK26),0)+IF($A$12=TRUE,SUMIFS(Export!$D:$D,Export!$B:$B,$B$12,Export!$C:$C,AK26),0)+IF($A$13=TRUE,SUMIFS(Export!$D:$D,Export!$B:$B,$B$13,Export!$C:$C,AK26),0)+IF($A$14=TRUE,SUMIFS(Export!$D:$D,Export!$B:$B,$B$14,Export!$C:$C,AK26),0)+IF($A$15=TRUE,SUMIFS(Export!$D:$D,Export!$B:$B,$B$15,Export!$C:$C,AK26),0)+IF($A$16=TRUE,SUMIFS(Export!$D:$D,Export!$B:$B,$B$16,Export!$C:$C,AK26),0)+IF($A$17=TRUE,SUMIFS(Export!$D:$D,Export!$B:$B,$B$17,Export!$C:$C,AK26),0)+IF($A$18=TRUE,SUMIFS(Export!$D:$D,Export!$B:$B,$B$18,Export!$C:$C,AK26),0)</f>
        <v>0</v>
      </c>
      <c r="AL27" s="148">
        <f>IF($A$4=TRUE,SUMIFS(Export!$D:$D,Export!$B:$B,$B$4,Export!$C:$C,AL26),0)+IF($A$5=TRUE,SUMIFS(Export!$D:$D,Export!$B:$B,$B$5,Export!$C:$C,AL26),0)+IF($A$6=TRUE,SUMIFS(Export!$D:$D,Export!$B:$B,$B$6,Export!$C:$C,AL26),0)+IF($A$7=TRUE,SUMIFS(Export!$D:$D,Export!$B:$B,$B$7,Export!$C:$C,AL26),0)+IF($A$8=TRUE,SUMIFS(Export!$D:$D,Export!$B:$B,$B$8,Export!$C:$C,AL26),0)+IF($A$9=TRUE,SUMIFS(Export!$D:$D,Export!$B:$B,$B$9,Export!$C:$C,AL26),0)+IF($A$10=TRUE,SUMIFS(Export!$D:$D,Export!$B:$B,$B$10,Export!$C:$C,AL26),0)+IF($A$11=TRUE,SUMIFS(Export!$D:$D,Export!$B:$B,$B$11,Export!$C:$C,AL26),0)+IF($A$12=TRUE,SUMIFS(Export!$D:$D,Export!$B:$B,$B$12,Export!$C:$C,AL26),0)+IF($A$13=TRUE,SUMIFS(Export!$D:$D,Export!$B:$B,$B$13,Export!$C:$C,AL26),0)+IF($A$14=TRUE,SUMIFS(Export!$D:$D,Export!$B:$B,$B$14,Export!$C:$C,AL26),0)+IF($A$15=TRUE,SUMIFS(Export!$D:$D,Export!$B:$B,$B$15,Export!$C:$C,AL26),0)+IF($A$16=TRUE,SUMIFS(Export!$D:$D,Export!$B:$B,$B$16,Export!$C:$C,AL26),0)+IF($A$17=TRUE,SUMIFS(Export!$D:$D,Export!$B:$B,$B$17,Export!$C:$C,AL26),0)+IF($A$18=TRUE,SUMIFS(Export!$D:$D,Export!$B:$B,$B$18,Export!$C:$C,AL26),0)</f>
        <v>0</v>
      </c>
    </row>
    <row r="28" spans="1:51" x14ac:dyDescent="0.2">
      <c r="U28" s="136" t="s">
        <v>174</v>
      </c>
      <c r="V28" s="148">
        <f>IF($A$4=TRUE,SUMIFS(Export!$AC:$AC,Export!$B:$B,$B$4,Export!$C:$C,V26),0)+IF($A$5=TRUE,SUMIFS(Export!$AC:$AC,Export!$B:$B,$B$5,Export!$C:$C,V26),0)+IF($A$6=TRUE,SUMIFS(Export!$AC:$AC,Export!$B:$B,$B$6,Export!$C:$C,V26),0)+IF($A$7=TRUE,SUMIFS(Export!$AC:$AC,Export!$B:$B,$B$7,Export!$C:$C,V26),0)+IF($A$8=TRUE,SUMIFS(Export!$AC:$AC,Export!$B:$B,$B$8,Export!$C:$C,V26),0)+IF($A$9=TRUE,SUMIFS(Export!$AC:$AC,Export!$B:$B,$B$9,Export!$C:$C,V26),0)+IF($A$10=TRUE,SUMIFS(Export!$AC:$AC,Export!$B:$B,$B$10,Export!$C:$C,V26),0)+IF($A$11=TRUE,SUMIFS(Export!$AC:$AC,Export!$B:$B,$B$11,Export!$C:$C,V26),0)+IF($A$12=TRUE,SUMIFS(Export!$AC:$AC,Export!$B:$B,$B$12,Export!$C:$C,V26),0)+IF($A$13=TRUE,SUMIFS(Export!$AC:$AC,Export!$B:$B,$B$13,Export!$C:$C,V26),0)+IF($A$14=TRUE,SUMIFS(Export!$AC:$AC,Export!$B:$B,$B$14,Export!$C:$C,V26),0)+IF($A$15=TRUE,SUMIFS(Export!$AC:$AC,Export!$B:$B,$B$15,Export!$C:$C,V26),0)+IF($A$16=TRUE,SUMIFS(Export!$AC:$AC,Export!$B:$B,$B$16,Export!$C:$C,V26),0)+IF($A$17=TRUE,SUMIFS(Export!$AC:$AC,Export!$B:$B,$B$17,Export!$C:$C,V26),0)+IF($A$18=TRUE,SUMIFS(Export!$AC:$AC,Export!$B:$B,$B$18,Export!$C:$C,V26),0)</f>
        <v>0</v>
      </c>
      <c r="W28" s="148">
        <f>IF($A$4=TRUE,SUMIFS(Export!$AC:$AC,Export!$B:$B,$B$4,Export!$C:$C,W26),0)+IF($A$5=TRUE,SUMIFS(Export!$AC:$AC,Export!$B:$B,$B$5,Export!$C:$C,W26),0)+IF($A$6=TRUE,SUMIFS(Export!$AC:$AC,Export!$B:$B,$B$6,Export!$C:$C,W26),0)+IF($A$7=TRUE,SUMIFS(Export!$AC:$AC,Export!$B:$B,$B$7,Export!$C:$C,W26),0)+IF($A$8=TRUE,SUMIFS(Export!$AC:$AC,Export!$B:$B,$B$8,Export!$C:$C,W26),0)+IF($A$9=TRUE,SUMIFS(Export!$AC:$AC,Export!$B:$B,$B$9,Export!$C:$C,W26),0)+IF($A$10=TRUE,SUMIFS(Export!$AC:$AC,Export!$B:$B,$B$10,Export!$C:$C,W26),0)+IF($A$11=TRUE,SUMIFS(Export!$AC:$AC,Export!$B:$B,$B$11,Export!$C:$C,W26),0)+IF($A$12=TRUE,SUMIFS(Export!$AC:$AC,Export!$B:$B,$B$12,Export!$C:$C,W26),0)+IF($A$13=TRUE,SUMIFS(Export!$AC:$AC,Export!$B:$B,$B$13,Export!$C:$C,W26),0)+IF($A$14=TRUE,SUMIFS(Export!$AC:$AC,Export!$B:$B,$B$14,Export!$C:$C,W26),0)+IF($A$15=TRUE,SUMIFS(Export!$AC:$AC,Export!$B:$B,$B$15,Export!$C:$C,W26),0)+IF($A$16=TRUE,SUMIFS(Export!$AC:$AC,Export!$B:$B,$B$16,Export!$C:$C,W26),0)+IF($A$17=TRUE,SUMIFS(Export!$AC:$AC,Export!$B:$B,$B$17,Export!$C:$C,W26),0)+IF($A$18=TRUE,SUMIFS(Export!$AC:$AC,Export!$B:$B,$B$18,Export!$C:$C,W26),0)</f>
        <v>0</v>
      </c>
      <c r="X28" s="148">
        <f>IF($A$4=TRUE,SUMIFS(Export!$AC:$AC,Export!$B:$B,$B$4,Export!$C:$C,X26),0)+IF($A$5=TRUE,SUMIFS(Export!$AC:$AC,Export!$B:$B,$B$5,Export!$C:$C,X26),0)+IF($A$6=TRUE,SUMIFS(Export!$AC:$AC,Export!$B:$B,$B$6,Export!$C:$C,X26),0)+IF($A$7=TRUE,SUMIFS(Export!$AC:$AC,Export!$B:$B,$B$7,Export!$C:$C,X26),0)+IF($A$8=TRUE,SUMIFS(Export!$AC:$AC,Export!$B:$B,$B$8,Export!$C:$C,X26),0)+IF($A$9=TRUE,SUMIFS(Export!$AC:$AC,Export!$B:$B,$B$9,Export!$C:$C,X26),0)+IF($A$10=TRUE,SUMIFS(Export!$AC:$AC,Export!$B:$B,$B$10,Export!$C:$C,X26),0)+IF($A$11=TRUE,SUMIFS(Export!$AC:$AC,Export!$B:$B,$B$11,Export!$C:$C,X26),0)+IF($A$12=TRUE,SUMIFS(Export!$AC:$AC,Export!$B:$B,$B$12,Export!$C:$C,X26),0)+IF($A$13=TRUE,SUMIFS(Export!$AC:$AC,Export!$B:$B,$B$13,Export!$C:$C,X26),0)+IF($A$14=TRUE,SUMIFS(Export!$AC:$AC,Export!$B:$B,$B$14,Export!$C:$C,X26),0)+IF($A$15=TRUE,SUMIFS(Export!$AC:$AC,Export!$B:$B,$B$15,Export!$C:$C,X26),0)+IF($A$16=TRUE,SUMIFS(Export!$AC:$AC,Export!$B:$B,$B$16,Export!$C:$C,X26),0)+IF($A$17=TRUE,SUMIFS(Export!$AC:$AC,Export!$B:$B,$B$17,Export!$C:$C,X26),0)+IF($A$18=TRUE,SUMIFS(Export!$AC:$AC,Export!$B:$B,$B$18,Export!$C:$C,X26),0)</f>
        <v>0</v>
      </c>
      <c r="Y28" s="148">
        <f>IF($A$4=TRUE,SUMIFS(Export!$AC:$AC,Export!$B:$B,$B$4,Export!$C:$C,Y26),0)+IF($A$5=TRUE,SUMIFS(Export!$AC:$AC,Export!$B:$B,$B$5,Export!$C:$C,Y26),0)+IF($A$6=TRUE,SUMIFS(Export!$AC:$AC,Export!$B:$B,$B$6,Export!$C:$C,Y26),0)+IF($A$7=TRUE,SUMIFS(Export!$AC:$AC,Export!$B:$B,$B$7,Export!$C:$C,Y26),0)+IF($A$8=TRUE,SUMIFS(Export!$AC:$AC,Export!$B:$B,$B$8,Export!$C:$C,Y26),0)+IF($A$9=TRUE,SUMIFS(Export!$AC:$AC,Export!$B:$B,$B$9,Export!$C:$C,Y26),0)+IF($A$10=TRUE,SUMIFS(Export!$AC:$AC,Export!$B:$B,$B$10,Export!$C:$C,Y26),0)+IF($A$11=TRUE,SUMIFS(Export!$AC:$AC,Export!$B:$B,$B$11,Export!$C:$C,Y26),0)+IF($A$12=TRUE,SUMIFS(Export!$AC:$AC,Export!$B:$B,$B$12,Export!$C:$C,Y26),0)+IF($A$13=TRUE,SUMIFS(Export!$AC:$AC,Export!$B:$B,$B$13,Export!$C:$C,Y26),0)+IF($A$14=TRUE,SUMIFS(Export!$AC:$AC,Export!$B:$B,$B$14,Export!$C:$C,Y26),0)+IF($A$15=TRUE,SUMIFS(Export!$AC:$AC,Export!$B:$B,$B$15,Export!$C:$C,Y26),0)+IF($A$16=TRUE,SUMIFS(Export!$AC:$AC,Export!$B:$B,$B$16,Export!$C:$C,Y26),0)+IF($A$17=TRUE,SUMIFS(Export!$AC:$AC,Export!$B:$B,$B$17,Export!$C:$C,Y26),0)+IF($A$18=TRUE,SUMIFS(Export!$AC:$AC,Export!$B:$B,$B$18,Export!$C:$C,Y26),0)</f>
        <v>0</v>
      </c>
      <c r="Z28" s="148">
        <f>IF($A$4=TRUE,SUMIFS(Export!$AC:$AC,Export!$B:$B,$B$4,Export!$C:$C,Z26),0)+IF($A$5=TRUE,SUMIFS(Export!$AC:$AC,Export!$B:$B,$B$5,Export!$C:$C,Z26),0)+IF($A$6=TRUE,SUMIFS(Export!$AC:$AC,Export!$B:$B,$B$6,Export!$C:$C,Z26),0)+IF($A$7=TRUE,SUMIFS(Export!$AC:$AC,Export!$B:$B,$B$7,Export!$C:$C,Z26),0)+IF($A$8=TRUE,SUMIFS(Export!$AC:$AC,Export!$B:$B,$B$8,Export!$C:$C,Z26),0)+IF($A$9=TRUE,SUMIFS(Export!$AC:$AC,Export!$B:$B,$B$9,Export!$C:$C,Z26),0)+IF($A$10=TRUE,SUMIFS(Export!$AC:$AC,Export!$B:$B,$B$10,Export!$C:$C,Z26),0)+IF($A$11=TRUE,SUMIFS(Export!$AC:$AC,Export!$B:$B,$B$11,Export!$C:$C,Z26),0)+IF($A$12=TRUE,SUMIFS(Export!$AC:$AC,Export!$B:$B,$B$12,Export!$C:$C,Z26),0)+IF($A$13=TRUE,SUMIFS(Export!$AC:$AC,Export!$B:$B,$B$13,Export!$C:$C,Z26),0)+IF($A$14=TRUE,SUMIFS(Export!$AC:$AC,Export!$B:$B,$B$14,Export!$C:$C,Z26),0)+IF($A$15=TRUE,SUMIFS(Export!$AC:$AC,Export!$B:$B,$B$15,Export!$C:$C,Z26),0)+IF($A$16=TRUE,SUMIFS(Export!$AC:$AC,Export!$B:$B,$B$16,Export!$C:$C,Z26),0)+IF($A$17=TRUE,SUMIFS(Export!$AC:$AC,Export!$B:$B,$B$17,Export!$C:$C,Z26),0)+IF($A$18=TRUE,SUMIFS(Export!$AC:$AC,Export!$B:$B,$B$18,Export!$C:$C,Z26),0)</f>
        <v>0</v>
      </c>
      <c r="AA28" s="148">
        <f>IF($A$4=TRUE,SUMIFS(Export!$AC:$AC,Export!$B:$B,$B$4,Export!$C:$C,AA26),0)+IF($A$5=TRUE,SUMIFS(Export!$AC:$AC,Export!$B:$B,$B$5,Export!$C:$C,AA26),0)+IF($A$6=TRUE,SUMIFS(Export!$AC:$AC,Export!$B:$B,$B$6,Export!$C:$C,AA26),0)+IF($A$7=TRUE,SUMIFS(Export!$AC:$AC,Export!$B:$B,$B$7,Export!$C:$C,AA26),0)+IF($A$8=TRUE,SUMIFS(Export!$AC:$AC,Export!$B:$B,$B$8,Export!$C:$C,AA26),0)+IF($A$9=TRUE,SUMIFS(Export!$AC:$AC,Export!$B:$B,$B$9,Export!$C:$C,AA26),0)+IF($A$10=TRUE,SUMIFS(Export!$AC:$AC,Export!$B:$B,$B$10,Export!$C:$C,AA26),0)+IF($A$11=TRUE,SUMIFS(Export!$AC:$AC,Export!$B:$B,$B$11,Export!$C:$C,AA26),0)+IF($A$12=TRUE,SUMIFS(Export!$AC:$AC,Export!$B:$B,$B$12,Export!$C:$C,AA26),0)+IF($A$13=TRUE,SUMIFS(Export!$AC:$AC,Export!$B:$B,$B$13,Export!$C:$C,AA26),0)+IF($A$14=TRUE,SUMIFS(Export!$AC:$AC,Export!$B:$B,$B$14,Export!$C:$C,AA26),0)+IF($A$15=TRUE,SUMIFS(Export!$AC:$AC,Export!$B:$B,$B$15,Export!$C:$C,AA26),0)+IF($A$16=TRUE,SUMIFS(Export!$AC:$AC,Export!$B:$B,$B$16,Export!$C:$C,AA26),0)+IF($A$17=TRUE,SUMIFS(Export!$AC:$AC,Export!$B:$B,$B$17,Export!$C:$C,AA26),0)+IF($A$18=TRUE,SUMIFS(Export!$AC:$AC,Export!$B:$B,$B$18,Export!$C:$C,AA26),0)</f>
        <v>0</v>
      </c>
      <c r="AB28" s="148">
        <f>IF($A$4=TRUE,SUMIFS(Export!$AC:$AC,Export!$B:$B,$B$4,Export!$C:$C,AB26),0)+IF($A$5=TRUE,SUMIFS(Export!$AC:$AC,Export!$B:$B,$B$5,Export!$C:$C,AB26),0)+IF($A$6=TRUE,SUMIFS(Export!$AC:$AC,Export!$B:$B,$B$6,Export!$C:$C,AB26),0)+IF($A$7=TRUE,SUMIFS(Export!$AC:$AC,Export!$B:$B,$B$7,Export!$C:$C,AB26),0)+IF($A$8=TRUE,SUMIFS(Export!$AC:$AC,Export!$B:$B,$B$8,Export!$C:$C,AB26),0)+IF($A$9=TRUE,SUMIFS(Export!$AC:$AC,Export!$B:$B,$B$9,Export!$C:$C,AB26),0)+IF($A$10=TRUE,SUMIFS(Export!$AC:$AC,Export!$B:$B,$B$10,Export!$C:$C,AB26),0)+IF($A$11=TRUE,SUMIFS(Export!$AC:$AC,Export!$B:$B,$B$11,Export!$C:$C,AB26),0)+IF($A$12=TRUE,SUMIFS(Export!$AC:$AC,Export!$B:$B,$B$12,Export!$C:$C,AB26),0)+IF($A$13=TRUE,SUMIFS(Export!$AC:$AC,Export!$B:$B,$B$13,Export!$C:$C,AB26),0)+IF($A$14=TRUE,SUMIFS(Export!$AC:$AC,Export!$B:$B,$B$14,Export!$C:$C,AB26),0)+IF($A$15=TRUE,SUMIFS(Export!$AC:$AC,Export!$B:$B,$B$15,Export!$C:$C,AB26),0)+IF($A$16=TRUE,SUMIFS(Export!$AC:$AC,Export!$B:$B,$B$16,Export!$C:$C,AB26),0)+IF($A$17=TRUE,SUMIFS(Export!$AC:$AC,Export!$B:$B,$B$17,Export!$C:$C,AB26),0)+IF($A$18=TRUE,SUMIFS(Export!$AC:$AC,Export!$B:$B,$B$18,Export!$C:$C,AB26),0)</f>
        <v>0</v>
      </c>
      <c r="AC28" s="148">
        <f>IF($A$4=TRUE,SUMIFS(Export!$AC:$AC,Export!$B:$B,$B$4,Export!$C:$C,AC26),0)+IF($A$5=TRUE,SUMIFS(Export!$AC:$AC,Export!$B:$B,$B$5,Export!$C:$C,AC26),0)+IF($A$6=TRUE,SUMIFS(Export!$AC:$AC,Export!$B:$B,$B$6,Export!$C:$C,AC26),0)+IF($A$7=TRUE,SUMIFS(Export!$AC:$AC,Export!$B:$B,$B$7,Export!$C:$C,AC26),0)+IF($A$8=TRUE,SUMIFS(Export!$AC:$AC,Export!$B:$B,$B$8,Export!$C:$C,AC26),0)+IF($A$9=TRUE,SUMIFS(Export!$AC:$AC,Export!$B:$B,$B$9,Export!$C:$C,AC26),0)+IF($A$10=TRUE,SUMIFS(Export!$AC:$AC,Export!$B:$B,$B$10,Export!$C:$C,AC26),0)+IF($A$11=TRUE,SUMIFS(Export!$AC:$AC,Export!$B:$B,$B$11,Export!$C:$C,AC26),0)+IF($A$12=TRUE,SUMIFS(Export!$AC:$AC,Export!$B:$B,$B$12,Export!$C:$C,AC26),0)+IF($A$13=TRUE,SUMIFS(Export!$AC:$AC,Export!$B:$B,$B$13,Export!$C:$C,AC26),0)+IF($A$14=TRUE,SUMIFS(Export!$AC:$AC,Export!$B:$B,$B$14,Export!$C:$C,AC26),0)+IF($A$15=TRUE,SUMIFS(Export!$AC:$AC,Export!$B:$B,$B$15,Export!$C:$C,AC26),0)+IF($A$16=TRUE,SUMIFS(Export!$AC:$AC,Export!$B:$B,$B$16,Export!$C:$C,AC26),0)+IF($A$17=TRUE,SUMIFS(Export!$AC:$AC,Export!$B:$B,$B$17,Export!$C:$C,AC26),0)+IF($A$18=TRUE,SUMIFS(Export!$AC:$AC,Export!$B:$B,$B$18,Export!$C:$C,AC26),0)</f>
        <v>0</v>
      </c>
      <c r="AD28" s="148">
        <f>IF($A$4=TRUE,SUMIFS(Export!$AC:$AC,Export!$B:$B,$B$4,Export!$C:$C,AD26),0)+IF($A$5=TRUE,SUMIFS(Export!$AC:$AC,Export!$B:$B,$B$5,Export!$C:$C,AD26),0)+IF($A$6=TRUE,SUMIFS(Export!$AC:$AC,Export!$B:$B,$B$6,Export!$C:$C,AD26),0)+IF($A$7=TRUE,SUMIFS(Export!$AC:$AC,Export!$B:$B,$B$7,Export!$C:$C,AD26),0)+IF($A$8=TRUE,SUMIFS(Export!$AC:$AC,Export!$B:$B,$B$8,Export!$C:$C,AD26),0)+IF($A$9=TRUE,SUMIFS(Export!$AC:$AC,Export!$B:$B,$B$9,Export!$C:$C,AD26),0)+IF($A$10=TRUE,SUMIFS(Export!$AC:$AC,Export!$B:$B,$B$10,Export!$C:$C,AD26),0)+IF($A$11=TRUE,SUMIFS(Export!$AC:$AC,Export!$B:$B,$B$11,Export!$C:$C,AD26),0)+IF($A$12=TRUE,SUMIFS(Export!$AC:$AC,Export!$B:$B,$B$12,Export!$C:$C,AD26),0)+IF($A$13=TRUE,SUMIFS(Export!$AC:$AC,Export!$B:$B,$B$13,Export!$C:$C,AD26),0)+IF($A$14=TRUE,SUMIFS(Export!$AC:$AC,Export!$B:$B,$B$14,Export!$C:$C,AD26),0)+IF($A$15=TRUE,SUMIFS(Export!$AC:$AC,Export!$B:$B,$B$15,Export!$C:$C,AD26),0)+IF($A$16=TRUE,SUMIFS(Export!$AC:$AC,Export!$B:$B,$B$16,Export!$C:$C,AD26),0)+IF($A$17=TRUE,SUMIFS(Export!$AC:$AC,Export!$B:$B,$B$17,Export!$C:$C,AD26),0)+IF($A$18=TRUE,SUMIFS(Export!$AC:$AC,Export!$B:$B,$B$18,Export!$C:$C,AD26),0)</f>
        <v>0</v>
      </c>
      <c r="AE28" s="148">
        <f>IF($A$4=TRUE,SUMIFS(Export!$AC:$AC,Export!$B:$B,$B$4,Export!$C:$C,AE26),0)+IF($A$5=TRUE,SUMIFS(Export!$AC:$AC,Export!$B:$B,$B$5,Export!$C:$C,AE26),0)+IF($A$6=TRUE,SUMIFS(Export!$AC:$AC,Export!$B:$B,$B$6,Export!$C:$C,AE26),0)+IF($A$7=TRUE,SUMIFS(Export!$AC:$AC,Export!$B:$B,$B$7,Export!$C:$C,AE26),0)+IF($A$8=TRUE,SUMIFS(Export!$AC:$AC,Export!$B:$B,$B$8,Export!$C:$C,AE26),0)+IF($A$9=TRUE,SUMIFS(Export!$AC:$AC,Export!$B:$B,$B$9,Export!$C:$C,AE26),0)+IF($A$10=TRUE,SUMIFS(Export!$AC:$AC,Export!$B:$B,$B$10,Export!$C:$C,AE26),0)+IF($A$11=TRUE,SUMIFS(Export!$AC:$AC,Export!$B:$B,$B$11,Export!$C:$C,AE26),0)+IF($A$12=TRUE,SUMIFS(Export!$AC:$AC,Export!$B:$B,$B$12,Export!$C:$C,AE26),0)+IF($A$13=TRUE,SUMIFS(Export!$AC:$AC,Export!$B:$B,$B$13,Export!$C:$C,AE26),0)+IF($A$14=TRUE,SUMIFS(Export!$AC:$AC,Export!$B:$B,$B$14,Export!$C:$C,AE26),0)+IF($A$15=TRUE,SUMIFS(Export!$AC:$AC,Export!$B:$B,$B$15,Export!$C:$C,AE26),0)+IF($A$16=TRUE,SUMIFS(Export!$AC:$AC,Export!$B:$B,$B$16,Export!$C:$C,AE26),0)+IF($A$17=TRUE,SUMIFS(Export!$AC:$AC,Export!$B:$B,$B$17,Export!$C:$C,AE26),0)+IF($A$18=TRUE,SUMIFS(Export!$AC:$AC,Export!$B:$B,$B$18,Export!$C:$C,AE26),0)</f>
        <v>0</v>
      </c>
      <c r="AF28" s="148">
        <f>IF($A$4=TRUE,SUMIFS(Export!$AC:$AC,Export!$B:$B,$B$4,Export!$C:$C,AF26),0)+IF($A$5=TRUE,SUMIFS(Export!$AC:$AC,Export!$B:$B,$B$5,Export!$C:$C,AF26),0)+IF($A$6=TRUE,SUMIFS(Export!$AC:$AC,Export!$B:$B,$B$6,Export!$C:$C,AF26),0)+IF($A$7=TRUE,SUMIFS(Export!$AC:$AC,Export!$B:$B,$B$7,Export!$C:$C,AF26),0)+IF($A$8=TRUE,SUMIFS(Export!$AC:$AC,Export!$B:$B,$B$8,Export!$C:$C,AF26),0)+IF($A$9=TRUE,SUMIFS(Export!$AC:$AC,Export!$B:$B,$B$9,Export!$C:$C,AF26),0)+IF($A$10=TRUE,SUMIFS(Export!$AC:$AC,Export!$B:$B,$B$10,Export!$C:$C,AF26),0)+IF($A$11=TRUE,SUMIFS(Export!$AC:$AC,Export!$B:$B,$B$11,Export!$C:$C,AF26),0)+IF($A$12=TRUE,SUMIFS(Export!$AC:$AC,Export!$B:$B,$B$12,Export!$C:$C,AF26),0)+IF($A$13=TRUE,SUMIFS(Export!$AC:$AC,Export!$B:$B,$B$13,Export!$C:$C,AF26),0)+IF($A$14=TRUE,SUMIFS(Export!$AC:$AC,Export!$B:$B,$B$14,Export!$C:$C,AF26),0)+IF($A$15=TRUE,SUMIFS(Export!$AC:$AC,Export!$B:$B,$B$15,Export!$C:$C,AF26),0)+IF($A$16=TRUE,SUMIFS(Export!$AC:$AC,Export!$B:$B,$B$16,Export!$C:$C,AF26),0)+IF($A$17=TRUE,SUMIFS(Export!$AC:$AC,Export!$B:$B,$B$17,Export!$C:$C,AF26),0)+IF($A$18=TRUE,SUMIFS(Export!$AC:$AC,Export!$B:$B,$B$18,Export!$C:$C,AF26),0)</f>
        <v>0</v>
      </c>
      <c r="AG28" s="148">
        <f>IF($A$4=TRUE,SUMIFS(Export!$AC:$AC,Export!$B:$B,$B$4,Export!$C:$C,AG26),0)+IF($A$5=TRUE,SUMIFS(Export!$AC:$AC,Export!$B:$B,$B$5,Export!$C:$C,AG26),0)+IF($A$6=TRUE,SUMIFS(Export!$AC:$AC,Export!$B:$B,$B$6,Export!$C:$C,AG26),0)+IF($A$7=TRUE,SUMIFS(Export!$AC:$AC,Export!$B:$B,$B$7,Export!$C:$C,AG26),0)+IF($A$8=TRUE,SUMIFS(Export!$AC:$AC,Export!$B:$B,$B$8,Export!$C:$C,AG26),0)+IF($A$9=TRUE,SUMIFS(Export!$AC:$AC,Export!$B:$B,$B$9,Export!$C:$C,AG26),0)+IF($A$10=TRUE,SUMIFS(Export!$AC:$AC,Export!$B:$B,$B$10,Export!$C:$C,AG26),0)+IF($A$11=TRUE,SUMIFS(Export!$AC:$AC,Export!$B:$B,$B$11,Export!$C:$C,AG26),0)+IF($A$12=TRUE,SUMIFS(Export!$AC:$AC,Export!$B:$B,$B$12,Export!$C:$C,AG26),0)+IF($A$13=TRUE,SUMIFS(Export!$AC:$AC,Export!$B:$B,$B$13,Export!$C:$C,AG26),0)+IF($A$14=TRUE,SUMIFS(Export!$AC:$AC,Export!$B:$B,$B$14,Export!$C:$C,AG26),0)+IF($A$15=TRUE,SUMIFS(Export!$AC:$AC,Export!$B:$B,$B$15,Export!$C:$C,AG26),0)+IF($A$16=TRUE,SUMIFS(Export!$AC:$AC,Export!$B:$B,$B$16,Export!$C:$C,AG26),0)+IF($A$17=TRUE,SUMIFS(Export!$AC:$AC,Export!$B:$B,$B$17,Export!$C:$C,AG26),0)+IF($A$18=TRUE,SUMIFS(Export!$AC:$AC,Export!$B:$B,$B$18,Export!$C:$C,AG26),0)</f>
        <v>0</v>
      </c>
      <c r="AH28" s="148">
        <f>IF($A$4=TRUE,SUMIFS(Export!$AC:$AC,Export!$B:$B,$B$4,Export!$C:$C,AH26),0)+IF($A$5=TRUE,SUMIFS(Export!$AC:$AC,Export!$B:$B,$B$5,Export!$C:$C,AH26),0)+IF($A$6=TRUE,SUMIFS(Export!$AC:$AC,Export!$B:$B,$B$6,Export!$C:$C,AH26),0)+IF($A$7=TRUE,SUMIFS(Export!$AC:$AC,Export!$B:$B,$B$7,Export!$C:$C,AH26),0)+IF($A$8=TRUE,SUMIFS(Export!$AC:$AC,Export!$B:$B,$B$8,Export!$C:$C,AH26),0)+IF($A$9=TRUE,SUMIFS(Export!$AC:$AC,Export!$B:$B,$B$9,Export!$C:$C,AH26),0)+IF($A$10=TRUE,SUMIFS(Export!$AC:$AC,Export!$B:$B,$B$10,Export!$C:$C,AH26),0)+IF($A$11=TRUE,SUMIFS(Export!$AC:$AC,Export!$B:$B,$B$11,Export!$C:$C,AH26),0)+IF($A$12=TRUE,SUMIFS(Export!$AC:$AC,Export!$B:$B,$B$12,Export!$C:$C,AH26),0)+IF($A$13=TRUE,SUMIFS(Export!$AC:$AC,Export!$B:$B,$B$13,Export!$C:$C,AH26),0)+IF($A$14=TRUE,SUMIFS(Export!$AC:$AC,Export!$B:$B,$B$14,Export!$C:$C,AH26),0)+IF($A$15=TRUE,SUMIFS(Export!$AC:$AC,Export!$B:$B,$B$15,Export!$C:$C,AH26),0)+IF($A$16=TRUE,SUMIFS(Export!$AC:$AC,Export!$B:$B,$B$16,Export!$C:$C,AH26),0)+IF($A$17=TRUE,SUMIFS(Export!$AC:$AC,Export!$B:$B,$B$17,Export!$C:$C,AH26),0)+IF($A$18=TRUE,SUMIFS(Export!$AC:$AC,Export!$B:$B,$B$18,Export!$C:$C,AH26),0)</f>
        <v>0</v>
      </c>
      <c r="AI28" s="148">
        <f>IF($A$4=TRUE,SUMIFS(Export!$AC:$AC,Export!$B:$B,$B$4,Export!$C:$C,AI26),0)+IF($A$5=TRUE,SUMIFS(Export!$AC:$AC,Export!$B:$B,$B$5,Export!$C:$C,AI26),0)+IF($A$6=TRUE,SUMIFS(Export!$AC:$AC,Export!$B:$B,$B$6,Export!$C:$C,AI26),0)+IF($A$7=TRUE,SUMIFS(Export!$AC:$AC,Export!$B:$B,$B$7,Export!$C:$C,AI26),0)+IF($A$8=TRUE,SUMIFS(Export!$AC:$AC,Export!$B:$B,$B$8,Export!$C:$C,AI26),0)+IF($A$9=TRUE,SUMIFS(Export!$AC:$AC,Export!$B:$B,$B$9,Export!$C:$C,AI26),0)+IF($A$10=TRUE,SUMIFS(Export!$AC:$AC,Export!$B:$B,$B$10,Export!$C:$C,AI26),0)+IF($A$11=TRUE,SUMIFS(Export!$AC:$AC,Export!$B:$B,$B$11,Export!$C:$C,AI26),0)+IF($A$12=TRUE,SUMIFS(Export!$AC:$AC,Export!$B:$B,$B$12,Export!$C:$C,AI26),0)+IF($A$13=TRUE,SUMIFS(Export!$AC:$AC,Export!$B:$B,$B$13,Export!$C:$C,AI26),0)+IF($A$14=TRUE,SUMIFS(Export!$AC:$AC,Export!$B:$B,$B$14,Export!$C:$C,AI26),0)+IF($A$15=TRUE,SUMIFS(Export!$AC:$AC,Export!$B:$B,$B$15,Export!$C:$C,AI26),0)+IF($A$16=TRUE,SUMIFS(Export!$AC:$AC,Export!$B:$B,$B$16,Export!$C:$C,AI26),0)+IF($A$17=TRUE,SUMIFS(Export!$AC:$AC,Export!$B:$B,$B$17,Export!$C:$C,AI26),0)+IF($A$18=TRUE,SUMIFS(Export!$AC:$AC,Export!$B:$B,$B$18,Export!$C:$C,AI26),0)</f>
        <v>0</v>
      </c>
      <c r="AJ28" s="148">
        <f>IF($A$4=TRUE,SUMIFS(Export!$AC:$AC,Export!$B:$B,$B$4,Export!$C:$C,AJ26),0)+IF($A$5=TRUE,SUMIFS(Export!$AC:$AC,Export!$B:$B,$B$5,Export!$C:$C,AJ26),0)+IF($A$6=TRUE,SUMIFS(Export!$AC:$AC,Export!$B:$B,$B$6,Export!$C:$C,AJ26),0)+IF($A$7=TRUE,SUMIFS(Export!$AC:$AC,Export!$B:$B,$B$7,Export!$C:$C,AJ26),0)+IF($A$8=TRUE,SUMIFS(Export!$AC:$AC,Export!$B:$B,$B$8,Export!$C:$C,AJ26),0)+IF($A$9=TRUE,SUMIFS(Export!$AC:$AC,Export!$B:$B,$B$9,Export!$C:$C,AJ26),0)+IF($A$10=TRUE,SUMIFS(Export!$AC:$AC,Export!$B:$B,$B$10,Export!$C:$C,AJ26),0)+IF($A$11=TRUE,SUMIFS(Export!$AC:$AC,Export!$B:$B,$B$11,Export!$C:$C,AJ26),0)+IF($A$12=TRUE,SUMIFS(Export!$AC:$AC,Export!$B:$B,$B$12,Export!$C:$C,AJ26),0)+IF($A$13=TRUE,SUMIFS(Export!$AC:$AC,Export!$B:$B,$B$13,Export!$C:$C,AJ26),0)+IF($A$14=TRUE,SUMIFS(Export!$AC:$AC,Export!$B:$B,$B$14,Export!$C:$C,AJ26),0)+IF($A$15=TRUE,SUMIFS(Export!$AC:$AC,Export!$B:$B,$B$15,Export!$C:$C,AJ26),0)+IF($A$16=TRUE,SUMIFS(Export!$AC:$AC,Export!$B:$B,$B$16,Export!$C:$C,AJ26),0)+IF($A$17=TRUE,SUMIFS(Export!$AC:$AC,Export!$B:$B,$B$17,Export!$C:$C,AJ26),0)+IF($A$18=TRUE,SUMIFS(Export!$AC:$AC,Export!$B:$B,$B$18,Export!$C:$C,AJ26),0)</f>
        <v>0</v>
      </c>
      <c r="AK28" s="148">
        <f>IF($A$4=TRUE,SUMIFS(Export!$AC:$AC,Export!$B:$B,$B$4,Export!$C:$C,AK26),0)+IF($A$5=TRUE,SUMIFS(Export!$AC:$AC,Export!$B:$B,$B$5,Export!$C:$C,AK26),0)+IF($A$6=TRUE,SUMIFS(Export!$AC:$AC,Export!$B:$B,$B$6,Export!$C:$C,AK26),0)+IF($A$7=TRUE,SUMIFS(Export!$AC:$AC,Export!$B:$B,$B$7,Export!$C:$C,AK26),0)+IF($A$8=TRUE,SUMIFS(Export!$AC:$AC,Export!$B:$B,$B$8,Export!$C:$C,AK26),0)+IF($A$9=TRUE,SUMIFS(Export!$AC:$AC,Export!$B:$B,$B$9,Export!$C:$C,AK26),0)+IF($A$10=TRUE,SUMIFS(Export!$AC:$AC,Export!$B:$B,$B$10,Export!$C:$C,AK26),0)+IF($A$11=TRUE,SUMIFS(Export!$AC:$AC,Export!$B:$B,$B$11,Export!$C:$C,AK26),0)+IF($A$12=TRUE,SUMIFS(Export!$AC:$AC,Export!$B:$B,$B$12,Export!$C:$C,AK26),0)+IF($A$13=TRUE,SUMIFS(Export!$AC:$AC,Export!$B:$B,$B$13,Export!$C:$C,AK26),0)+IF($A$14=TRUE,SUMIFS(Export!$AC:$AC,Export!$B:$B,$B$14,Export!$C:$C,AK26),0)+IF($A$15=TRUE,SUMIFS(Export!$AC:$AC,Export!$B:$B,$B$15,Export!$C:$C,AK26),0)+IF($A$16=TRUE,SUMIFS(Export!$AC:$AC,Export!$B:$B,$B$16,Export!$C:$C,AK26),0)+IF($A$17=TRUE,SUMIFS(Export!$AC:$AC,Export!$B:$B,$B$17,Export!$C:$C,AK26),0)+IF($A$18=TRUE,SUMIFS(Export!$AC:$AC,Export!$B:$B,$B$18,Export!$C:$C,AK26),0)</f>
        <v>0</v>
      </c>
      <c r="AL28" s="148">
        <f>IF($A$4=TRUE,SUMIFS(Export!$AC:$AC,Export!$B:$B,$B$4,Export!$C:$C,AL26),0)+IF($A$5=TRUE,SUMIFS(Export!$AC:$AC,Export!$B:$B,$B$5,Export!$C:$C,AL26),0)+IF($A$6=TRUE,SUMIFS(Export!$AC:$AC,Export!$B:$B,$B$6,Export!$C:$C,AL26),0)+IF($A$7=TRUE,SUMIFS(Export!$AC:$AC,Export!$B:$B,$B$7,Export!$C:$C,AL26),0)+IF($A$8=TRUE,SUMIFS(Export!$AC:$AC,Export!$B:$B,$B$8,Export!$C:$C,AL26),0)+IF($A$9=TRUE,SUMIFS(Export!$AC:$AC,Export!$B:$B,$B$9,Export!$C:$C,AL26),0)+IF($A$10=TRUE,SUMIFS(Export!$AC:$AC,Export!$B:$B,$B$10,Export!$C:$C,AL26),0)+IF($A$11=TRUE,SUMIFS(Export!$AC:$AC,Export!$B:$B,$B$11,Export!$C:$C,AL26),0)+IF($A$12=TRUE,SUMIFS(Export!$AC:$AC,Export!$B:$B,$B$12,Export!$C:$C,AL26),0)+IF($A$13=TRUE,SUMIFS(Export!$AC:$AC,Export!$B:$B,$B$13,Export!$C:$C,AL26),0)+IF($A$14=TRUE,SUMIFS(Export!$AC:$AC,Export!$B:$B,$B$14,Export!$C:$C,AL26),0)+IF($A$15=TRUE,SUMIFS(Export!$AC:$AC,Export!$B:$B,$B$15,Export!$C:$C,AL26),0)+IF($A$16=TRUE,SUMIFS(Export!$AC:$AC,Export!$B:$B,$B$16,Export!$C:$C,AL26),0)+IF($A$17=TRUE,SUMIFS(Export!$AC:$AC,Export!$B:$B,$B$17,Export!$C:$C,AL26),0)+IF($A$18=TRUE,SUMIFS(Export!$AC:$AC,Export!$B:$B,$B$18,Export!$C:$C,AL26),0)</f>
        <v>0</v>
      </c>
    </row>
    <row r="29" spans="1:51" x14ac:dyDescent="0.2">
      <c r="U29" s="135" t="s">
        <v>157</v>
      </c>
      <c r="V29" s="140">
        <f>IF($A$4=TRUE,SUMIFS(Export!$T:$T,Export!$B:$B,$B$4,Export!$C:$C,V26),0)+IF($A$5=TRUE,SUMIFS(Export!$T:$T,Export!$B:$B,$B$5,Export!$C:$C,V26),0)+IF($A$6=TRUE,SUMIFS(Export!$T:$T,Export!$B:$B,$B$6,Export!$C:$C,V26),0)+IF($A$7=TRUE,SUMIFS(Export!$T:$T,Export!$B:$B,$B$7,Export!$C:$C,V26),0)+IF($A$8=TRUE,SUMIFS(Export!$T:$T,Export!$B:$B,$B$8,Export!$C:$C,V26),0)+IF($A$9=TRUE,SUMIFS(Export!$T:$T,Export!$B:$B,$B$9,Export!$C:$C,V26),0)+IF($A$10=TRUE,SUMIFS(Export!$T:$T,Export!$B:$B,$B$10,Export!$C:$C,V26),0)+IF($A$11=TRUE,SUMIFS(Export!$T:$T,Export!$B:$B,$B$11,Export!$C:$C,V26),0)+IF($A$12=TRUE,SUMIFS(Export!$T:$T,Export!$B:$B,$B$12,Export!$C:$C,V26),0)+IF($A$13=TRUE,SUMIFS(Export!$T:$T,Export!$B:$B,$B$13,Export!$C:$C,V26),0)+IF($A$14=TRUE,SUMIFS(Export!$T:$T,Export!$B:$B,$B$14,Export!$C:$C,V26),0)+IF($A$15=TRUE,SUMIFS(Export!$T:$T,Export!$B:$B,$B$15,Export!$C:$C,V26),0)+IF($A$16=TRUE,SUMIFS(Export!$T:$T,Export!$B:$B,$B$16,Export!$C:$C,V26),0)+IF($A$17=TRUE,SUMIFS(Export!$T:$T,Export!$B:$B,$B$17,Export!$C:$C,V26),0)+IF($A$18=TRUE,SUMIFS(Export!$T:$T,Export!$B:$B,$B$18,Export!$C:$C,V26),0)</f>
        <v>0</v>
      </c>
      <c r="W29" s="140">
        <f>IF($A$4=TRUE,SUMIFS(Export!$T:$T,Export!$B:$B,$B$4,Export!$C:$C,W26),0)+IF($A$5=TRUE,SUMIFS(Export!$T:$T,Export!$B:$B,$B$5,Export!$C:$C,W26),0)+IF($A$6=TRUE,SUMIFS(Export!$T:$T,Export!$B:$B,$B$6,Export!$C:$C,W26),0)+IF($A$7=TRUE,SUMIFS(Export!$T:$T,Export!$B:$B,$B$7,Export!$C:$C,W26),0)+IF($A$8=TRUE,SUMIFS(Export!$T:$T,Export!$B:$B,$B$8,Export!$C:$C,W26),0)+IF($A$9=TRUE,SUMIFS(Export!$T:$T,Export!$B:$B,$B$9,Export!$C:$C,W26),0)+IF($A$10=TRUE,SUMIFS(Export!$T:$T,Export!$B:$B,$B$10,Export!$C:$C,W26),0)+IF($A$11=TRUE,SUMIFS(Export!$T:$T,Export!$B:$B,$B$11,Export!$C:$C,W26),0)+IF($A$12=TRUE,SUMIFS(Export!$T:$T,Export!$B:$B,$B$12,Export!$C:$C,W26),0)+IF($A$13=TRUE,SUMIFS(Export!$T:$T,Export!$B:$B,$B$13,Export!$C:$C,W26),0)+IF($A$14=TRUE,SUMIFS(Export!$T:$T,Export!$B:$B,$B$14,Export!$C:$C,W26),0)+IF($A$15=TRUE,SUMIFS(Export!$T:$T,Export!$B:$B,$B$15,Export!$C:$C,W26),0)+IF($A$16=TRUE,SUMIFS(Export!$T:$T,Export!$B:$B,$B$16,Export!$C:$C,W26),0)+IF($A$17=TRUE,SUMIFS(Export!$T:$T,Export!$B:$B,$B$17,Export!$C:$C,W26),0)+IF($A$18=TRUE,SUMIFS(Export!$T:$T,Export!$B:$B,$B$18,Export!$C:$C,W26),0)</f>
        <v>0</v>
      </c>
      <c r="X29" s="140">
        <f>IF($A$4=TRUE,SUMIFS(Export!$T:$T,Export!$B:$B,$B$4,Export!$C:$C,X26),0)+IF($A$5=TRUE,SUMIFS(Export!$T:$T,Export!$B:$B,$B$5,Export!$C:$C,X26),0)+IF($A$6=TRUE,SUMIFS(Export!$T:$T,Export!$B:$B,$B$6,Export!$C:$C,X26),0)+IF($A$7=TRUE,SUMIFS(Export!$T:$T,Export!$B:$B,$B$7,Export!$C:$C,X26),0)+IF($A$8=TRUE,SUMIFS(Export!$T:$T,Export!$B:$B,$B$8,Export!$C:$C,X26),0)+IF($A$9=TRUE,SUMIFS(Export!$T:$T,Export!$B:$B,$B$9,Export!$C:$C,X26),0)+IF($A$10=TRUE,SUMIFS(Export!$T:$T,Export!$B:$B,$B$10,Export!$C:$C,X26),0)+IF($A$11=TRUE,SUMIFS(Export!$T:$T,Export!$B:$B,$B$11,Export!$C:$C,X26),0)+IF($A$12=TRUE,SUMIFS(Export!$T:$T,Export!$B:$B,$B$12,Export!$C:$C,X26),0)+IF($A$13=TRUE,SUMIFS(Export!$T:$T,Export!$B:$B,$B$13,Export!$C:$C,X26),0)+IF($A$14=TRUE,SUMIFS(Export!$T:$T,Export!$B:$B,$B$14,Export!$C:$C,X26),0)+IF($A$15=TRUE,SUMIFS(Export!$T:$T,Export!$B:$B,$B$15,Export!$C:$C,X26),0)+IF($A$16=TRUE,SUMIFS(Export!$T:$T,Export!$B:$B,$B$16,Export!$C:$C,X26),0)+IF($A$17=TRUE,SUMIFS(Export!$T:$T,Export!$B:$B,$B$17,Export!$C:$C,X26),0)+IF($A$18=TRUE,SUMIFS(Export!$T:$T,Export!$B:$B,$B$18,Export!$C:$C,X26),0)</f>
        <v>0</v>
      </c>
      <c r="Y29" s="140">
        <f>IF($A$4=TRUE,SUMIFS(Export!$T:$T,Export!$B:$B,$B$4,Export!$C:$C,Y26),0)+IF($A$5=TRUE,SUMIFS(Export!$T:$T,Export!$B:$B,$B$5,Export!$C:$C,Y26),0)+IF($A$6=TRUE,SUMIFS(Export!$T:$T,Export!$B:$B,$B$6,Export!$C:$C,Y26),0)+IF($A$7=TRUE,SUMIFS(Export!$T:$T,Export!$B:$B,$B$7,Export!$C:$C,Y26),0)+IF($A$8=TRUE,SUMIFS(Export!$T:$T,Export!$B:$B,$B$8,Export!$C:$C,Y26),0)+IF($A$9=TRUE,SUMIFS(Export!$T:$T,Export!$B:$B,$B$9,Export!$C:$C,Y26),0)+IF($A$10=TRUE,SUMIFS(Export!$T:$T,Export!$B:$B,$B$10,Export!$C:$C,Y26),0)+IF($A$11=TRUE,SUMIFS(Export!$T:$T,Export!$B:$B,$B$11,Export!$C:$C,Y26),0)+IF($A$12=TRUE,SUMIFS(Export!$T:$T,Export!$B:$B,$B$12,Export!$C:$C,Y26),0)+IF($A$13=TRUE,SUMIFS(Export!$T:$T,Export!$B:$B,$B$13,Export!$C:$C,Y26),0)+IF($A$14=TRUE,SUMIFS(Export!$T:$T,Export!$B:$B,$B$14,Export!$C:$C,Y26),0)+IF($A$15=TRUE,SUMIFS(Export!$T:$T,Export!$B:$B,$B$15,Export!$C:$C,Y26),0)+IF($A$16=TRUE,SUMIFS(Export!$T:$T,Export!$B:$B,$B$16,Export!$C:$C,Y26),0)+IF($A$17=TRUE,SUMIFS(Export!$T:$T,Export!$B:$B,$B$17,Export!$C:$C,Y26),0)+IF($A$18=TRUE,SUMIFS(Export!$T:$T,Export!$B:$B,$B$18,Export!$C:$C,Y26),0)</f>
        <v>0</v>
      </c>
      <c r="Z29" s="140">
        <f>IF($A$4=TRUE,SUMIFS(Export!$T:$T,Export!$B:$B,$B$4,Export!$C:$C,Z26),0)+IF($A$5=TRUE,SUMIFS(Export!$T:$T,Export!$B:$B,$B$5,Export!$C:$C,Z26),0)+IF($A$6=TRUE,SUMIFS(Export!$T:$T,Export!$B:$B,$B$6,Export!$C:$C,Z26),0)+IF($A$7=TRUE,SUMIFS(Export!$T:$T,Export!$B:$B,$B$7,Export!$C:$C,Z26),0)+IF($A$8=TRUE,SUMIFS(Export!$T:$T,Export!$B:$B,$B$8,Export!$C:$C,Z26),0)+IF($A$9=TRUE,SUMIFS(Export!$T:$T,Export!$B:$B,$B$9,Export!$C:$C,Z26),0)+IF($A$10=TRUE,SUMIFS(Export!$T:$T,Export!$B:$B,$B$10,Export!$C:$C,Z26),0)+IF($A$11=TRUE,SUMIFS(Export!$T:$T,Export!$B:$B,$B$11,Export!$C:$C,Z26),0)+IF($A$12=TRUE,SUMIFS(Export!$T:$T,Export!$B:$B,$B$12,Export!$C:$C,Z26),0)+IF($A$13=TRUE,SUMIFS(Export!$T:$T,Export!$B:$B,$B$13,Export!$C:$C,Z26),0)+IF($A$14=TRUE,SUMIFS(Export!$T:$T,Export!$B:$B,$B$14,Export!$C:$C,Z26),0)+IF($A$15=TRUE,SUMIFS(Export!$T:$T,Export!$B:$B,$B$15,Export!$C:$C,Z26),0)+IF($A$16=TRUE,SUMIFS(Export!$T:$T,Export!$B:$B,$B$16,Export!$C:$C,Z26),0)+IF($A$17=TRUE,SUMIFS(Export!$T:$T,Export!$B:$B,$B$17,Export!$C:$C,Z26),0)+IF($A$18=TRUE,SUMIFS(Export!$T:$T,Export!$B:$B,$B$18,Export!$C:$C,Z26),0)</f>
        <v>0</v>
      </c>
      <c r="AA29" s="140">
        <f>IF($A$4=TRUE,SUMIFS(Export!$T:$T,Export!$B:$B,$B$4,Export!$C:$C,AA26),0)+IF($A$5=TRUE,SUMIFS(Export!$T:$T,Export!$B:$B,$B$5,Export!$C:$C,AA26),0)+IF($A$6=TRUE,SUMIFS(Export!$T:$T,Export!$B:$B,$B$6,Export!$C:$C,AA26),0)+IF($A$7=TRUE,SUMIFS(Export!$T:$T,Export!$B:$B,$B$7,Export!$C:$C,AA26),0)+IF($A$8=TRUE,SUMIFS(Export!$T:$T,Export!$B:$B,$B$8,Export!$C:$C,AA26),0)+IF($A$9=TRUE,SUMIFS(Export!$T:$T,Export!$B:$B,$B$9,Export!$C:$C,AA26),0)+IF($A$10=TRUE,SUMIFS(Export!$T:$T,Export!$B:$B,$B$10,Export!$C:$C,AA26),0)+IF($A$11=TRUE,SUMIFS(Export!$T:$T,Export!$B:$B,$B$11,Export!$C:$C,AA26),0)+IF($A$12=TRUE,SUMIFS(Export!$T:$T,Export!$B:$B,$B$12,Export!$C:$C,AA26),0)+IF($A$13=TRUE,SUMIFS(Export!$T:$T,Export!$B:$B,$B$13,Export!$C:$C,AA26),0)+IF($A$14=TRUE,SUMIFS(Export!$T:$T,Export!$B:$B,$B$14,Export!$C:$C,AA26),0)+IF($A$15=TRUE,SUMIFS(Export!$T:$T,Export!$B:$B,$B$15,Export!$C:$C,AA26),0)+IF($A$16=TRUE,SUMIFS(Export!$T:$T,Export!$B:$B,$B$16,Export!$C:$C,AA26),0)+IF($A$17=TRUE,SUMIFS(Export!$T:$T,Export!$B:$B,$B$17,Export!$C:$C,AA26),0)+IF($A$18=TRUE,SUMIFS(Export!$T:$T,Export!$B:$B,$B$18,Export!$C:$C,AA26),0)</f>
        <v>0</v>
      </c>
      <c r="AB29" s="140">
        <f>IF($A$4=TRUE,SUMIFS(Export!$T:$T,Export!$B:$B,$B$4,Export!$C:$C,AB26),0)+IF($A$5=TRUE,SUMIFS(Export!$T:$T,Export!$B:$B,$B$5,Export!$C:$C,AB26),0)+IF($A$6=TRUE,SUMIFS(Export!$T:$T,Export!$B:$B,$B$6,Export!$C:$C,AB26),0)+IF($A$7=TRUE,SUMIFS(Export!$T:$T,Export!$B:$B,$B$7,Export!$C:$C,AB26),0)+IF($A$8=TRUE,SUMIFS(Export!$T:$T,Export!$B:$B,$B$8,Export!$C:$C,AB26),0)+IF($A$9=TRUE,SUMIFS(Export!$T:$T,Export!$B:$B,$B$9,Export!$C:$C,AB26),0)+IF($A$10=TRUE,SUMIFS(Export!$T:$T,Export!$B:$B,$B$10,Export!$C:$C,AB26),0)+IF($A$11=TRUE,SUMIFS(Export!$T:$T,Export!$B:$B,$B$11,Export!$C:$C,AB26),0)+IF($A$12=TRUE,SUMIFS(Export!$T:$T,Export!$B:$B,$B$12,Export!$C:$C,AB26),0)+IF($A$13=TRUE,SUMIFS(Export!$T:$T,Export!$B:$B,$B$13,Export!$C:$C,AB26),0)+IF($A$14=TRUE,SUMIFS(Export!$T:$T,Export!$B:$B,$B$14,Export!$C:$C,AB26),0)+IF($A$15=TRUE,SUMIFS(Export!$T:$T,Export!$B:$B,$B$15,Export!$C:$C,AB26),0)+IF($A$16=TRUE,SUMIFS(Export!$T:$T,Export!$B:$B,$B$16,Export!$C:$C,AB26),0)+IF($A$17=TRUE,SUMIFS(Export!$T:$T,Export!$B:$B,$B$17,Export!$C:$C,AB26),0)+IF($A$18=TRUE,SUMIFS(Export!$T:$T,Export!$B:$B,$B$18,Export!$C:$C,AB26),0)</f>
        <v>0</v>
      </c>
      <c r="AC29" s="140">
        <f>IF($A$4=TRUE,SUMIFS(Export!$T:$T,Export!$B:$B,$B$4,Export!$C:$C,AC26),0)+IF($A$5=TRUE,SUMIFS(Export!$T:$T,Export!$B:$B,$B$5,Export!$C:$C,AC26),0)+IF($A$6=TRUE,SUMIFS(Export!$T:$T,Export!$B:$B,$B$6,Export!$C:$C,AC26),0)+IF($A$7=TRUE,SUMIFS(Export!$T:$T,Export!$B:$B,$B$7,Export!$C:$C,AC26),0)+IF($A$8=TRUE,SUMIFS(Export!$T:$T,Export!$B:$B,$B$8,Export!$C:$C,AC26),0)+IF($A$9=TRUE,SUMIFS(Export!$T:$T,Export!$B:$B,$B$9,Export!$C:$C,AC26),0)+IF($A$10=TRUE,SUMIFS(Export!$T:$T,Export!$B:$B,$B$10,Export!$C:$C,AC26),0)+IF($A$11=TRUE,SUMIFS(Export!$T:$T,Export!$B:$B,$B$11,Export!$C:$C,AC26),0)+IF($A$12=TRUE,SUMIFS(Export!$T:$T,Export!$B:$B,$B$12,Export!$C:$C,AC26),0)+IF($A$13=TRUE,SUMIFS(Export!$T:$T,Export!$B:$B,$B$13,Export!$C:$C,AC26),0)+IF($A$14=TRUE,SUMIFS(Export!$T:$T,Export!$B:$B,$B$14,Export!$C:$C,AC26),0)+IF($A$15=TRUE,SUMIFS(Export!$T:$T,Export!$B:$B,$B$15,Export!$C:$C,AC26),0)+IF($A$16=TRUE,SUMIFS(Export!$T:$T,Export!$B:$B,$B$16,Export!$C:$C,AC26),0)+IF($A$17=TRUE,SUMIFS(Export!$T:$T,Export!$B:$B,$B$17,Export!$C:$C,AC26),0)+IF($A$18=TRUE,SUMIFS(Export!$T:$T,Export!$B:$B,$B$18,Export!$C:$C,AC26),0)</f>
        <v>0</v>
      </c>
      <c r="AD29" s="140">
        <f>IF($A$4=TRUE,SUMIFS(Export!$T:$T,Export!$B:$B,$B$4,Export!$C:$C,AD26),0)+IF($A$5=TRUE,SUMIFS(Export!$T:$T,Export!$B:$B,$B$5,Export!$C:$C,AD26),0)+IF($A$6=TRUE,SUMIFS(Export!$T:$T,Export!$B:$B,$B$6,Export!$C:$C,AD26),0)+IF($A$7=TRUE,SUMIFS(Export!$T:$T,Export!$B:$B,$B$7,Export!$C:$C,AD26),0)+IF($A$8=TRUE,SUMIFS(Export!$T:$T,Export!$B:$B,$B$8,Export!$C:$C,AD26),0)+IF($A$9=TRUE,SUMIFS(Export!$T:$T,Export!$B:$B,$B$9,Export!$C:$C,AD26),0)+IF($A$10=TRUE,SUMIFS(Export!$T:$T,Export!$B:$B,$B$10,Export!$C:$C,AD26),0)+IF($A$11=TRUE,SUMIFS(Export!$T:$T,Export!$B:$B,$B$11,Export!$C:$C,AD26),0)+IF($A$12=TRUE,SUMIFS(Export!$T:$T,Export!$B:$B,$B$12,Export!$C:$C,AD26),0)+IF($A$13=TRUE,SUMIFS(Export!$T:$T,Export!$B:$B,$B$13,Export!$C:$C,AD26),0)+IF($A$14=TRUE,SUMIFS(Export!$T:$T,Export!$B:$B,$B$14,Export!$C:$C,AD26),0)+IF($A$15=TRUE,SUMIFS(Export!$T:$T,Export!$B:$B,$B$15,Export!$C:$C,AD26),0)+IF($A$16=TRUE,SUMIFS(Export!$T:$T,Export!$B:$B,$B$16,Export!$C:$C,AD26),0)+IF($A$17=TRUE,SUMIFS(Export!$T:$T,Export!$B:$B,$B$17,Export!$C:$C,AD26),0)+IF($A$18=TRUE,SUMIFS(Export!$T:$T,Export!$B:$B,$B$18,Export!$C:$C,AD26),0)</f>
        <v>0</v>
      </c>
      <c r="AE29" s="140">
        <f>IF($A$4=TRUE,SUMIFS(Export!$T:$T,Export!$B:$B,$B$4,Export!$C:$C,AE26),0)+IF($A$5=TRUE,SUMIFS(Export!$T:$T,Export!$B:$B,$B$5,Export!$C:$C,AE26),0)+IF($A$6=TRUE,SUMIFS(Export!$T:$T,Export!$B:$B,$B$6,Export!$C:$C,AE26),0)+IF($A$7=TRUE,SUMIFS(Export!$T:$T,Export!$B:$B,$B$7,Export!$C:$C,AE26),0)+IF($A$8=TRUE,SUMIFS(Export!$T:$T,Export!$B:$B,$B$8,Export!$C:$C,AE26),0)+IF($A$9=TRUE,SUMIFS(Export!$T:$T,Export!$B:$B,$B$9,Export!$C:$C,AE26),0)+IF($A$10=TRUE,SUMIFS(Export!$T:$T,Export!$B:$B,$B$10,Export!$C:$C,AE26),0)+IF($A$11=TRUE,SUMIFS(Export!$T:$T,Export!$B:$B,$B$11,Export!$C:$C,AE26),0)+IF($A$12=TRUE,SUMIFS(Export!$T:$T,Export!$B:$B,$B$12,Export!$C:$C,AE26),0)+IF($A$13=TRUE,SUMIFS(Export!$T:$T,Export!$B:$B,$B$13,Export!$C:$C,AE26),0)+IF($A$14=TRUE,SUMIFS(Export!$T:$T,Export!$B:$B,$B$14,Export!$C:$C,AE26),0)+IF($A$15=TRUE,SUMIFS(Export!$T:$T,Export!$B:$B,$B$15,Export!$C:$C,AE26),0)+IF($A$16=TRUE,SUMIFS(Export!$T:$T,Export!$B:$B,$B$16,Export!$C:$C,AE26),0)+IF($A$17=TRUE,SUMIFS(Export!$T:$T,Export!$B:$B,$B$17,Export!$C:$C,AE26),0)+IF($A$18=TRUE,SUMIFS(Export!$T:$T,Export!$B:$B,$B$18,Export!$C:$C,AE26),0)</f>
        <v>0</v>
      </c>
      <c r="AF29" s="140">
        <f>IF($A$4=TRUE,SUMIFS(Export!$T:$T,Export!$B:$B,$B$4,Export!$C:$C,AF26),0)+IF($A$5=TRUE,SUMIFS(Export!$T:$T,Export!$B:$B,$B$5,Export!$C:$C,AF26),0)+IF($A$6=TRUE,SUMIFS(Export!$T:$T,Export!$B:$B,$B$6,Export!$C:$C,AF26),0)+IF($A$7=TRUE,SUMIFS(Export!$T:$T,Export!$B:$B,$B$7,Export!$C:$C,AF26),0)+IF($A$8=TRUE,SUMIFS(Export!$T:$T,Export!$B:$B,$B$8,Export!$C:$C,AF26),0)+IF($A$9=TRUE,SUMIFS(Export!$T:$T,Export!$B:$B,$B$9,Export!$C:$C,AF26),0)+IF($A$10=TRUE,SUMIFS(Export!$T:$T,Export!$B:$B,$B$10,Export!$C:$C,AF26),0)+IF($A$11=TRUE,SUMIFS(Export!$T:$T,Export!$B:$B,$B$11,Export!$C:$C,AF26),0)+IF($A$12=TRUE,SUMIFS(Export!$T:$T,Export!$B:$B,$B$12,Export!$C:$C,AF26),0)+IF($A$13=TRUE,SUMIFS(Export!$T:$T,Export!$B:$B,$B$13,Export!$C:$C,AF26),0)+IF($A$14=TRUE,SUMIFS(Export!$T:$T,Export!$B:$B,$B$14,Export!$C:$C,AF26),0)+IF($A$15=TRUE,SUMIFS(Export!$T:$T,Export!$B:$B,$B$15,Export!$C:$C,AF26),0)+IF($A$16=TRUE,SUMIFS(Export!$T:$T,Export!$B:$B,$B$16,Export!$C:$C,AF26),0)+IF($A$17=TRUE,SUMIFS(Export!$T:$T,Export!$B:$B,$B$17,Export!$C:$C,AF26),0)+IF($A$18=TRUE,SUMIFS(Export!$T:$T,Export!$B:$B,$B$18,Export!$C:$C,AF26),0)</f>
        <v>0</v>
      </c>
      <c r="AG29" s="140">
        <f>IF($A$4=TRUE,SUMIFS(Export!$T:$T,Export!$B:$B,$B$4,Export!$C:$C,AG26),0)+IF($A$5=TRUE,SUMIFS(Export!$T:$T,Export!$B:$B,$B$5,Export!$C:$C,AG26),0)+IF($A$6=TRUE,SUMIFS(Export!$T:$T,Export!$B:$B,$B$6,Export!$C:$C,AG26),0)+IF($A$7=TRUE,SUMIFS(Export!$T:$T,Export!$B:$B,$B$7,Export!$C:$C,AG26),0)+IF($A$8=TRUE,SUMIFS(Export!$T:$T,Export!$B:$B,$B$8,Export!$C:$C,AG26),0)+IF($A$9=TRUE,SUMIFS(Export!$T:$T,Export!$B:$B,$B$9,Export!$C:$C,AG26),0)+IF($A$10=TRUE,SUMIFS(Export!$T:$T,Export!$B:$B,$B$10,Export!$C:$C,AG26),0)+IF($A$11=TRUE,SUMIFS(Export!$T:$T,Export!$B:$B,$B$11,Export!$C:$C,AG26),0)+IF($A$12=TRUE,SUMIFS(Export!$T:$T,Export!$B:$B,$B$12,Export!$C:$C,AG26),0)+IF($A$13=TRUE,SUMIFS(Export!$T:$T,Export!$B:$B,$B$13,Export!$C:$C,AG26),0)+IF($A$14=TRUE,SUMIFS(Export!$T:$T,Export!$B:$B,$B$14,Export!$C:$C,AG26),0)+IF($A$15=TRUE,SUMIFS(Export!$T:$T,Export!$B:$B,$B$15,Export!$C:$C,AG26),0)+IF($A$16=TRUE,SUMIFS(Export!$T:$T,Export!$B:$B,$B$16,Export!$C:$C,AG26),0)+IF($A$17=TRUE,SUMIFS(Export!$T:$T,Export!$B:$B,$B$17,Export!$C:$C,AG26),0)+IF($A$18=TRUE,SUMIFS(Export!$T:$T,Export!$B:$B,$B$18,Export!$C:$C,AG26),0)</f>
        <v>0</v>
      </c>
      <c r="AH29" s="140">
        <f>IF($A$4=TRUE,SUMIFS(Export!$T:$T,Export!$B:$B,$B$4,Export!$C:$C,AH26),0)+IF($A$5=TRUE,SUMIFS(Export!$T:$T,Export!$B:$B,$B$5,Export!$C:$C,AH26),0)+IF($A$6=TRUE,SUMIFS(Export!$T:$T,Export!$B:$B,$B$6,Export!$C:$C,AH26),0)+IF($A$7=TRUE,SUMIFS(Export!$T:$T,Export!$B:$B,$B$7,Export!$C:$C,AH26),0)+IF($A$8=TRUE,SUMIFS(Export!$T:$T,Export!$B:$B,$B$8,Export!$C:$C,AH26),0)+IF($A$9=TRUE,SUMIFS(Export!$T:$T,Export!$B:$B,$B$9,Export!$C:$C,AH26),0)+IF($A$10=TRUE,SUMIFS(Export!$T:$T,Export!$B:$B,$B$10,Export!$C:$C,AH26),0)+IF($A$11=TRUE,SUMIFS(Export!$T:$T,Export!$B:$B,$B$11,Export!$C:$C,AH26),0)+IF($A$12=TRUE,SUMIFS(Export!$T:$T,Export!$B:$B,$B$12,Export!$C:$C,AH26),0)+IF($A$13=TRUE,SUMIFS(Export!$T:$T,Export!$B:$B,$B$13,Export!$C:$C,AH26),0)+IF($A$14=TRUE,SUMIFS(Export!$T:$T,Export!$B:$B,$B$14,Export!$C:$C,AH26),0)+IF($A$15=TRUE,SUMIFS(Export!$T:$T,Export!$B:$B,$B$15,Export!$C:$C,AH26),0)+IF($A$16=TRUE,SUMIFS(Export!$T:$T,Export!$B:$B,$B$16,Export!$C:$C,AH26),0)+IF($A$17=TRUE,SUMIFS(Export!$T:$T,Export!$B:$B,$B$17,Export!$C:$C,AH26),0)+IF($A$18=TRUE,SUMIFS(Export!$T:$T,Export!$B:$B,$B$18,Export!$C:$C,AH26),0)</f>
        <v>0</v>
      </c>
      <c r="AI29" s="140">
        <f>IF($A$4=TRUE,SUMIFS(Export!$T:$T,Export!$B:$B,$B$4,Export!$C:$C,AI26),0)+IF($A$5=TRUE,SUMIFS(Export!$T:$T,Export!$B:$B,$B$5,Export!$C:$C,AI26),0)+IF($A$6=TRUE,SUMIFS(Export!$T:$T,Export!$B:$B,$B$6,Export!$C:$C,AI26),0)+IF($A$7=TRUE,SUMIFS(Export!$T:$T,Export!$B:$B,$B$7,Export!$C:$C,AI26),0)+IF($A$8=TRUE,SUMIFS(Export!$T:$T,Export!$B:$B,$B$8,Export!$C:$C,AI26),0)+IF($A$9=TRUE,SUMIFS(Export!$T:$T,Export!$B:$B,$B$9,Export!$C:$C,AI26),0)+IF($A$10=TRUE,SUMIFS(Export!$T:$T,Export!$B:$B,$B$10,Export!$C:$C,AI26),0)+IF($A$11=TRUE,SUMIFS(Export!$T:$T,Export!$B:$B,$B$11,Export!$C:$C,AI26),0)+IF($A$12=TRUE,SUMIFS(Export!$T:$T,Export!$B:$B,$B$12,Export!$C:$C,AI26),0)+IF($A$13=TRUE,SUMIFS(Export!$T:$T,Export!$B:$B,$B$13,Export!$C:$C,AI26),0)+IF($A$14=TRUE,SUMIFS(Export!$T:$T,Export!$B:$B,$B$14,Export!$C:$C,AI26),0)+IF($A$15=TRUE,SUMIFS(Export!$T:$T,Export!$B:$B,$B$15,Export!$C:$C,AI26),0)+IF($A$16=TRUE,SUMIFS(Export!$T:$T,Export!$B:$B,$B$16,Export!$C:$C,AI26),0)+IF($A$17=TRUE,SUMIFS(Export!$T:$T,Export!$B:$B,$B$17,Export!$C:$C,AI26),0)+IF($A$18=TRUE,SUMIFS(Export!$T:$T,Export!$B:$B,$B$18,Export!$C:$C,AI26),0)</f>
        <v>0</v>
      </c>
      <c r="AJ29" s="140">
        <f>IF($A$4=TRUE,SUMIFS(Export!$T:$T,Export!$B:$B,$B$4,Export!$C:$C,AJ26),0)+IF($A$5=TRUE,SUMIFS(Export!$T:$T,Export!$B:$B,$B$5,Export!$C:$C,AJ26),0)+IF($A$6=TRUE,SUMIFS(Export!$T:$T,Export!$B:$B,$B$6,Export!$C:$C,AJ26),0)+IF($A$7=TRUE,SUMIFS(Export!$T:$T,Export!$B:$B,$B$7,Export!$C:$C,AJ26),0)+IF($A$8=TRUE,SUMIFS(Export!$T:$T,Export!$B:$B,$B$8,Export!$C:$C,AJ26),0)+IF($A$9=TRUE,SUMIFS(Export!$T:$T,Export!$B:$B,$B$9,Export!$C:$C,AJ26),0)+IF($A$10=TRUE,SUMIFS(Export!$T:$T,Export!$B:$B,$B$10,Export!$C:$C,AJ26),0)+IF($A$11=TRUE,SUMIFS(Export!$T:$T,Export!$B:$B,$B$11,Export!$C:$C,AJ26),0)+IF($A$12=TRUE,SUMIFS(Export!$T:$T,Export!$B:$B,$B$12,Export!$C:$C,AJ26),0)+IF($A$13=TRUE,SUMIFS(Export!$T:$T,Export!$B:$B,$B$13,Export!$C:$C,AJ26),0)+IF($A$14=TRUE,SUMIFS(Export!$T:$T,Export!$B:$B,$B$14,Export!$C:$C,AJ26),0)+IF($A$15=TRUE,SUMIFS(Export!$T:$T,Export!$B:$B,$B$15,Export!$C:$C,AJ26),0)+IF($A$16=TRUE,SUMIFS(Export!$T:$T,Export!$B:$B,$B$16,Export!$C:$C,AJ26),0)+IF($A$17=TRUE,SUMIFS(Export!$T:$T,Export!$B:$B,$B$17,Export!$C:$C,AJ26),0)+IF($A$18=TRUE,SUMIFS(Export!$T:$T,Export!$B:$B,$B$18,Export!$C:$C,AJ26),0)</f>
        <v>0</v>
      </c>
      <c r="AK29" s="140">
        <f>IF($A$4=TRUE,SUMIFS(Export!$T:$T,Export!$B:$B,$B$4,Export!$C:$C,AK26),0)+IF($A$5=TRUE,SUMIFS(Export!$T:$T,Export!$B:$B,$B$5,Export!$C:$C,AK26),0)+IF($A$6=TRUE,SUMIFS(Export!$T:$T,Export!$B:$B,$B$6,Export!$C:$C,AK26),0)+IF($A$7=TRUE,SUMIFS(Export!$T:$T,Export!$B:$B,$B$7,Export!$C:$C,AK26),0)+IF($A$8=TRUE,SUMIFS(Export!$T:$T,Export!$B:$B,$B$8,Export!$C:$C,AK26),0)+IF($A$9=TRUE,SUMIFS(Export!$T:$T,Export!$B:$B,$B$9,Export!$C:$C,AK26),0)+IF($A$10=TRUE,SUMIFS(Export!$T:$T,Export!$B:$B,$B$10,Export!$C:$C,AK26),0)+IF($A$11=TRUE,SUMIFS(Export!$T:$T,Export!$B:$B,$B$11,Export!$C:$C,AK26),0)+IF($A$12=TRUE,SUMIFS(Export!$T:$T,Export!$B:$B,$B$12,Export!$C:$C,AK26),0)+IF($A$13=TRUE,SUMIFS(Export!$T:$T,Export!$B:$B,$B$13,Export!$C:$C,AK26),0)+IF($A$14=TRUE,SUMIFS(Export!$T:$T,Export!$B:$B,$B$14,Export!$C:$C,AK26),0)+IF($A$15=TRUE,SUMIFS(Export!$T:$T,Export!$B:$B,$B$15,Export!$C:$C,AK26),0)+IF($A$16=TRUE,SUMIFS(Export!$T:$T,Export!$B:$B,$B$16,Export!$C:$C,AK26),0)+IF($A$17=TRUE,SUMIFS(Export!$T:$T,Export!$B:$B,$B$17,Export!$C:$C,AK26),0)+IF($A$18=TRUE,SUMIFS(Export!$T:$T,Export!$B:$B,$B$18,Export!$C:$C,AK26),0)</f>
        <v>0</v>
      </c>
      <c r="AL29" s="140">
        <f>IF($A$4=TRUE,SUMIFS(Export!$T:$T,Export!$B:$B,$B$4,Export!$C:$C,AL26),0)+IF($A$5=TRUE,SUMIFS(Export!$T:$T,Export!$B:$B,$B$5,Export!$C:$C,AL26),0)+IF($A$6=TRUE,SUMIFS(Export!$T:$T,Export!$B:$B,$B$6,Export!$C:$C,AL26),0)+IF($A$7=TRUE,SUMIFS(Export!$T:$T,Export!$B:$B,$B$7,Export!$C:$C,AL26),0)+IF($A$8=TRUE,SUMIFS(Export!$T:$T,Export!$B:$B,$B$8,Export!$C:$C,AL26),0)+IF($A$9=TRUE,SUMIFS(Export!$T:$T,Export!$B:$B,$B$9,Export!$C:$C,AL26),0)+IF($A$10=TRUE,SUMIFS(Export!$T:$T,Export!$B:$B,$B$10,Export!$C:$C,AL26),0)+IF($A$11=TRUE,SUMIFS(Export!$T:$T,Export!$B:$B,$B$11,Export!$C:$C,AL26),0)+IF($A$12=TRUE,SUMIFS(Export!$T:$T,Export!$B:$B,$B$12,Export!$C:$C,AL26),0)+IF($A$13=TRUE,SUMIFS(Export!$T:$T,Export!$B:$B,$B$13,Export!$C:$C,AL26),0)+IF($A$14=TRUE,SUMIFS(Export!$T:$T,Export!$B:$B,$B$14,Export!$C:$C,AL26),0)+IF($A$15=TRUE,SUMIFS(Export!$T:$T,Export!$B:$B,$B$15,Export!$C:$C,AL26),0)+IF($A$16=TRUE,SUMIFS(Export!$T:$T,Export!$B:$B,$B$16,Export!$C:$C,AL26),0)+IF($A$17=TRUE,SUMIFS(Export!$T:$T,Export!$B:$B,$B$17,Export!$C:$C,AL26),0)+IF($A$18=TRUE,SUMIFS(Export!$T:$T,Export!$B:$B,$B$18,Export!$C:$C,AL26),0)</f>
        <v>0</v>
      </c>
    </row>
    <row r="30" spans="1:51" x14ac:dyDescent="0.2">
      <c r="U30" s="135" t="s">
        <v>158</v>
      </c>
      <c r="V30" s="140">
        <f>IF($A$4=TRUE,SUMIFS(Export!$U:$U,Export!$B:$B,$B$4,Export!$C:$C,V26),0)+IF($A$5=TRUE,SUMIFS(Export!$U:$U,Export!$B:$B,$B$5,Export!$C:$C,V26),0)+IF($A$6=TRUE,SUMIFS(Export!$U:$U,Export!$B:$B,$B$6,Export!$C:$C,V26),0)+IF($A$7=TRUE,SUMIFS(Export!$U:$U,Export!$B:$B,$B$7,Export!$C:$C,V26),0)+IF($A$8=TRUE,SUMIFS(Export!$U:$U,Export!$B:$B,$B$8,Export!$C:$C,V26),0)+IF($A$9=TRUE,SUMIFS(Export!$U:$U,Export!$B:$B,$B$9,Export!$C:$C,V26),0)+IF($A$10=TRUE,SUMIFS(Export!$U:$U,Export!$B:$B,$B$10,Export!$C:$C,V26),0)+IF($A$11=TRUE,SUMIFS(Export!$U:$U,Export!$B:$B,$B$11,Export!$C:$C,V26),0)+IF($A$12=TRUE,SUMIFS(Export!$U:$U,Export!$B:$B,$B$12,Export!$C:$C,V26),0)+IF($A$13=TRUE,SUMIFS(Export!$U:$U,Export!$B:$B,$B$13,Export!$C:$C,V26),0)+IF($A$14=TRUE,SUMIFS(Export!$U:$U,Export!$B:$B,$B$14,Export!$C:$C,V26),0)+IF($A$15=TRUE,SUMIFS(Export!$U:$U,Export!$B:$B,$B$15,Export!$C:$C,V26),0)+IF($A$16=TRUE,SUMIFS(Export!$U:$U,Export!$B:$B,$B$16,Export!$C:$C,V26),0)+IF($A$17=TRUE,SUMIFS(Export!$U:$U,Export!$B:$B,$B$17,Export!$C:$C,V26),0)+IF($A$18=TRUE,SUMIFS(Export!$U:$U,Export!$B:$B,$B$18,Export!$C:$C,V26),0)</f>
        <v>0</v>
      </c>
      <c r="W30" s="140">
        <f>IF($A$4=TRUE,SUMIFS(Export!$U:$U,Export!$B:$B,$B$4,Export!$C:$C,W26),0)+IF($A$5=TRUE,SUMIFS(Export!$U:$U,Export!$B:$B,$B$5,Export!$C:$C,W26),0)+IF($A$6=TRUE,SUMIFS(Export!$U:$U,Export!$B:$B,$B$6,Export!$C:$C,W26),0)+IF($A$7=TRUE,SUMIFS(Export!$U:$U,Export!$B:$B,$B$7,Export!$C:$C,W26),0)+IF($A$8=TRUE,SUMIFS(Export!$U:$U,Export!$B:$B,$B$8,Export!$C:$C,W26),0)+IF($A$9=TRUE,SUMIFS(Export!$U:$U,Export!$B:$B,$B$9,Export!$C:$C,W26),0)+IF($A$10=TRUE,SUMIFS(Export!$U:$U,Export!$B:$B,$B$10,Export!$C:$C,W26),0)+IF($A$11=TRUE,SUMIFS(Export!$U:$U,Export!$B:$B,$B$11,Export!$C:$C,W26),0)+IF($A$12=TRUE,SUMIFS(Export!$U:$U,Export!$B:$B,$B$12,Export!$C:$C,W26),0)+IF($A$13=TRUE,SUMIFS(Export!$U:$U,Export!$B:$B,$B$13,Export!$C:$C,W26),0)+IF($A$14=TRUE,SUMIFS(Export!$U:$U,Export!$B:$B,$B$14,Export!$C:$C,W26),0)+IF($A$15=TRUE,SUMIFS(Export!$U:$U,Export!$B:$B,$B$15,Export!$C:$C,W26),0)+IF($A$16=TRUE,SUMIFS(Export!$U:$U,Export!$B:$B,$B$16,Export!$C:$C,W26),0)+IF($A$17=TRUE,SUMIFS(Export!$U:$U,Export!$B:$B,$B$17,Export!$C:$C,W26),0)+IF($A$18=TRUE,SUMIFS(Export!$U:$U,Export!$B:$B,$B$18,Export!$C:$C,W26),0)</f>
        <v>0</v>
      </c>
      <c r="X30" s="140">
        <f>IF($A$4=TRUE,SUMIFS(Export!$U:$U,Export!$B:$B,$B$4,Export!$C:$C,X26),0)+IF($A$5=TRUE,SUMIFS(Export!$U:$U,Export!$B:$B,$B$5,Export!$C:$C,X26),0)+IF($A$6=TRUE,SUMIFS(Export!$U:$U,Export!$B:$B,$B$6,Export!$C:$C,X26),0)+IF($A$7=TRUE,SUMIFS(Export!$U:$U,Export!$B:$B,$B$7,Export!$C:$C,X26),0)+IF($A$8=TRUE,SUMIFS(Export!$U:$U,Export!$B:$B,$B$8,Export!$C:$C,X26),0)+IF($A$9=TRUE,SUMIFS(Export!$U:$U,Export!$B:$B,$B$9,Export!$C:$C,X26),0)+IF($A$10=TRUE,SUMIFS(Export!$U:$U,Export!$B:$B,$B$10,Export!$C:$C,X26),0)+IF($A$11=TRUE,SUMIFS(Export!$U:$U,Export!$B:$B,$B$11,Export!$C:$C,X26),0)+IF($A$12=TRUE,SUMIFS(Export!$U:$U,Export!$B:$B,$B$12,Export!$C:$C,X26),0)+IF($A$13=TRUE,SUMIFS(Export!$U:$U,Export!$B:$B,$B$13,Export!$C:$C,X26),0)+IF($A$14=TRUE,SUMIFS(Export!$U:$U,Export!$B:$B,$B$14,Export!$C:$C,X26),0)+IF($A$15=TRUE,SUMIFS(Export!$U:$U,Export!$B:$B,$B$15,Export!$C:$C,X26),0)+IF($A$16=TRUE,SUMIFS(Export!$U:$U,Export!$B:$B,$B$16,Export!$C:$C,X26),0)+IF($A$17=TRUE,SUMIFS(Export!$U:$U,Export!$B:$B,$B$17,Export!$C:$C,X26),0)+IF($A$18=TRUE,SUMIFS(Export!$U:$U,Export!$B:$B,$B$18,Export!$C:$C,X26),0)</f>
        <v>0</v>
      </c>
      <c r="Y30" s="140">
        <f>IF($A$4=TRUE,SUMIFS(Export!$U:$U,Export!$B:$B,$B$4,Export!$C:$C,Y26),0)+IF($A$5=TRUE,SUMIFS(Export!$U:$U,Export!$B:$B,$B$5,Export!$C:$C,Y26),0)+IF($A$6=TRUE,SUMIFS(Export!$U:$U,Export!$B:$B,$B$6,Export!$C:$C,Y26),0)+IF($A$7=TRUE,SUMIFS(Export!$U:$U,Export!$B:$B,$B$7,Export!$C:$C,Y26),0)+IF($A$8=TRUE,SUMIFS(Export!$U:$U,Export!$B:$B,$B$8,Export!$C:$C,Y26),0)+IF($A$9=TRUE,SUMIFS(Export!$U:$U,Export!$B:$B,$B$9,Export!$C:$C,Y26),0)+IF($A$10=TRUE,SUMIFS(Export!$U:$U,Export!$B:$B,$B$10,Export!$C:$C,Y26),0)+IF($A$11=TRUE,SUMIFS(Export!$U:$U,Export!$B:$B,$B$11,Export!$C:$C,Y26),0)+IF($A$12=TRUE,SUMIFS(Export!$U:$U,Export!$B:$B,$B$12,Export!$C:$C,Y26),0)+IF($A$13=TRUE,SUMIFS(Export!$U:$U,Export!$B:$B,$B$13,Export!$C:$C,Y26),0)+IF($A$14=TRUE,SUMIFS(Export!$U:$U,Export!$B:$B,$B$14,Export!$C:$C,Y26),0)+IF($A$15=TRUE,SUMIFS(Export!$U:$U,Export!$B:$B,$B$15,Export!$C:$C,Y26),0)+IF($A$16=TRUE,SUMIFS(Export!$U:$U,Export!$B:$B,$B$16,Export!$C:$C,Y26),0)+IF($A$17=TRUE,SUMIFS(Export!$U:$U,Export!$B:$B,$B$17,Export!$C:$C,Y26),0)+IF($A$18=TRUE,SUMIFS(Export!$U:$U,Export!$B:$B,$B$18,Export!$C:$C,Y26),0)</f>
        <v>0</v>
      </c>
      <c r="Z30" s="140">
        <f>IF($A$4=TRUE,SUMIFS(Export!$U:$U,Export!$B:$B,$B$4,Export!$C:$C,Z26),0)+IF($A$5=TRUE,SUMIFS(Export!$U:$U,Export!$B:$B,$B$5,Export!$C:$C,Z26),0)+IF($A$6=TRUE,SUMIFS(Export!$U:$U,Export!$B:$B,$B$6,Export!$C:$C,Z26),0)+IF($A$7=TRUE,SUMIFS(Export!$U:$U,Export!$B:$B,$B$7,Export!$C:$C,Z26),0)+IF($A$8=TRUE,SUMIFS(Export!$U:$U,Export!$B:$B,$B$8,Export!$C:$C,Z26),0)+IF($A$9=TRUE,SUMIFS(Export!$U:$U,Export!$B:$B,$B$9,Export!$C:$C,Z26),0)+IF($A$10=TRUE,SUMIFS(Export!$U:$U,Export!$B:$B,$B$10,Export!$C:$C,Z26),0)+IF($A$11=TRUE,SUMIFS(Export!$U:$U,Export!$B:$B,$B$11,Export!$C:$C,Z26),0)+IF($A$12=TRUE,SUMIFS(Export!$U:$U,Export!$B:$B,$B$12,Export!$C:$C,Z26),0)+IF($A$13=TRUE,SUMIFS(Export!$U:$U,Export!$B:$B,$B$13,Export!$C:$C,Z26),0)+IF($A$14=TRUE,SUMIFS(Export!$U:$U,Export!$B:$B,$B$14,Export!$C:$C,Z26),0)+IF($A$15=TRUE,SUMIFS(Export!$U:$U,Export!$B:$B,$B$15,Export!$C:$C,Z26),0)+IF($A$16=TRUE,SUMIFS(Export!$U:$U,Export!$B:$B,$B$16,Export!$C:$C,Z26),0)+IF($A$17=TRUE,SUMIFS(Export!$U:$U,Export!$B:$B,$B$17,Export!$C:$C,Z26),0)+IF($A$18=TRUE,SUMIFS(Export!$U:$U,Export!$B:$B,$B$18,Export!$C:$C,Z26),0)</f>
        <v>0</v>
      </c>
      <c r="AA30" s="140">
        <f>IF($A$4=TRUE,SUMIFS(Export!$U:$U,Export!$B:$B,$B$4,Export!$C:$C,AA26),0)+IF($A$5=TRUE,SUMIFS(Export!$U:$U,Export!$B:$B,$B$5,Export!$C:$C,AA26),0)+IF($A$6=TRUE,SUMIFS(Export!$U:$U,Export!$B:$B,$B$6,Export!$C:$C,AA26),0)+IF($A$7=TRUE,SUMIFS(Export!$U:$U,Export!$B:$B,$B$7,Export!$C:$C,AA26),0)+IF($A$8=TRUE,SUMIFS(Export!$U:$U,Export!$B:$B,$B$8,Export!$C:$C,AA26),0)+IF($A$9=TRUE,SUMIFS(Export!$U:$U,Export!$B:$B,$B$9,Export!$C:$C,AA26),0)+IF($A$10=TRUE,SUMIFS(Export!$U:$U,Export!$B:$B,$B$10,Export!$C:$C,AA26),0)+IF($A$11=TRUE,SUMIFS(Export!$U:$U,Export!$B:$B,$B$11,Export!$C:$C,AA26),0)+IF($A$12=TRUE,SUMIFS(Export!$U:$U,Export!$B:$B,$B$12,Export!$C:$C,AA26),0)+IF($A$13=TRUE,SUMIFS(Export!$U:$U,Export!$B:$B,$B$13,Export!$C:$C,AA26),0)+IF($A$14=TRUE,SUMIFS(Export!$U:$U,Export!$B:$B,$B$14,Export!$C:$C,AA26),0)+IF($A$15=TRUE,SUMIFS(Export!$U:$U,Export!$B:$B,$B$15,Export!$C:$C,AA26),0)+IF($A$16=TRUE,SUMIFS(Export!$U:$U,Export!$B:$B,$B$16,Export!$C:$C,AA26),0)+IF($A$17=TRUE,SUMIFS(Export!$U:$U,Export!$B:$B,$B$17,Export!$C:$C,AA26),0)+IF($A$18=TRUE,SUMIFS(Export!$U:$U,Export!$B:$B,$B$18,Export!$C:$C,AA26),0)</f>
        <v>0</v>
      </c>
      <c r="AB30" s="140">
        <f>IF($A$4=TRUE,SUMIFS(Export!$U:$U,Export!$B:$B,$B$4,Export!$C:$C,AB26),0)+IF($A$5=TRUE,SUMIFS(Export!$U:$U,Export!$B:$B,$B$5,Export!$C:$C,AB26),0)+IF($A$6=TRUE,SUMIFS(Export!$U:$U,Export!$B:$B,$B$6,Export!$C:$C,AB26),0)+IF($A$7=TRUE,SUMIFS(Export!$U:$U,Export!$B:$B,$B$7,Export!$C:$C,AB26),0)+IF($A$8=TRUE,SUMIFS(Export!$U:$U,Export!$B:$B,$B$8,Export!$C:$C,AB26),0)+IF($A$9=TRUE,SUMIFS(Export!$U:$U,Export!$B:$B,$B$9,Export!$C:$C,AB26),0)+IF($A$10=TRUE,SUMIFS(Export!$U:$U,Export!$B:$B,$B$10,Export!$C:$C,AB26),0)+IF($A$11=TRUE,SUMIFS(Export!$U:$U,Export!$B:$B,$B$11,Export!$C:$C,AB26),0)+IF($A$12=TRUE,SUMIFS(Export!$U:$U,Export!$B:$B,$B$12,Export!$C:$C,AB26),0)+IF($A$13=TRUE,SUMIFS(Export!$U:$U,Export!$B:$B,$B$13,Export!$C:$C,AB26),0)+IF($A$14=TRUE,SUMIFS(Export!$U:$U,Export!$B:$B,$B$14,Export!$C:$C,AB26),0)+IF($A$15=TRUE,SUMIFS(Export!$U:$U,Export!$B:$B,$B$15,Export!$C:$C,AB26),0)+IF($A$16=TRUE,SUMIFS(Export!$U:$U,Export!$B:$B,$B$16,Export!$C:$C,AB26),0)+IF($A$17=TRUE,SUMIFS(Export!$U:$U,Export!$B:$B,$B$17,Export!$C:$C,AB26),0)+IF($A$18=TRUE,SUMIFS(Export!$U:$U,Export!$B:$B,$B$18,Export!$C:$C,AB26),0)</f>
        <v>0</v>
      </c>
      <c r="AC30" s="140">
        <f>IF($A$4=TRUE,SUMIFS(Export!$U:$U,Export!$B:$B,$B$4,Export!$C:$C,AC26),0)+IF($A$5=TRUE,SUMIFS(Export!$U:$U,Export!$B:$B,$B$5,Export!$C:$C,AC26),0)+IF($A$6=TRUE,SUMIFS(Export!$U:$U,Export!$B:$B,$B$6,Export!$C:$C,AC26),0)+IF($A$7=TRUE,SUMIFS(Export!$U:$U,Export!$B:$B,$B$7,Export!$C:$C,AC26),0)+IF($A$8=TRUE,SUMIFS(Export!$U:$U,Export!$B:$B,$B$8,Export!$C:$C,AC26),0)+IF($A$9=TRUE,SUMIFS(Export!$U:$U,Export!$B:$B,$B$9,Export!$C:$C,AC26),0)+IF($A$10=TRUE,SUMIFS(Export!$U:$U,Export!$B:$B,$B$10,Export!$C:$C,AC26),0)+IF($A$11=TRUE,SUMIFS(Export!$U:$U,Export!$B:$B,$B$11,Export!$C:$C,AC26),0)+IF($A$12=TRUE,SUMIFS(Export!$U:$U,Export!$B:$B,$B$12,Export!$C:$C,AC26),0)+IF($A$13=TRUE,SUMIFS(Export!$U:$U,Export!$B:$B,$B$13,Export!$C:$C,AC26),0)+IF($A$14=TRUE,SUMIFS(Export!$U:$U,Export!$B:$B,$B$14,Export!$C:$C,AC26),0)+IF($A$15=TRUE,SUMIFS(Export!$U:$U,Export!$B:$B,$B$15,Export!$C:$C,AC26),0)+IF($A$16=TRUE,SUMIFS(Export!$U:$U,Export!$B:$B,$B$16,Export!$C:$C,AC26),0)+IF($A$17=TRUE,SUMIFS(Export!$U:$U,Export!$B:$B,$B$17,Export!$C:$C,AC26),0)+IF($A$18=TRUE,SUMIFS(Export!$U:$U,Export!$B:$B,$B$18,Export!$C:$C,AC26),0)</f>
        <v>0</v>
      </c>
      <c r="AD30" s="140">
        <f>IF($A$4=TRUE,SUMIFS(Export!$U:$U,Export!$B:$B,$B$4,Export!$C:$C,AD26),0)+IF($A$5=TRUE,SUMIFS(Export!$U:$U,Export!$B:$B,$B$5,Export!$C:$C,AD26),0)+IF($A$6=TRUE,SUMIFS(Export!$U:$U,Export!$B:$B,$B$6,Export!$C:$C,AD26),0)+IF($A$7=TRUE,SUMIFS(Export!$U:$U,Export!$B:$B,$B$7,Export!$C:$C,AD26),0)+IF($A$8=TRUE,SUMIFS(Export!$U:$U,Export!$B:$B,$B$8,Export!$C:$C,AD26),0)+IF($A$9=TRUE,SUMIFS(Export!$U:$U,Export!$B:$B,$B$9,Export!$C:$C,AD26),0)+IF($A$10=TRUE,SUMIFS(Export!$U:$U,Export!$B:$B,$B$10,Export!$C:$C,AD26),0)+IF($A$11=TRUE,SUMIFS(Export!$U:$U,Export!$B:$B,$B$11,Export!$C:$C,AD26),0)+IF($A$12=TRUE,SUMIFS(Export!$U:$U,Export!$B:$B,$B$12,Export!$C:$C,AD26),0)+IF($A$13=TRUE,SUMIFS(Export!$U:$U,Export!$B:$B,$B$13,Export!$C:$C,AD26),0)+IF($A$14=TRUE,SUMIFS(Export!$U:$U,Export!$B:$B,$B$14,Export!$C:$C,AD26),0)+IF($A$15=TRUE,SUMIFS(Export!$U:$U,Export!$B:$B,$B$15,Export!$C:$C,AD26),0)+IF($A$16=TRUE,SUMIFS(Export!$U:$U,Export!$B:$B,$B$16,Export!$C:$C,AD26),0)+IF($A$17=TRUE,SUMIFS(Export!$U:$U,Export!$B:$B,$B$17,Export!$C:$C,AD26),0)+IF($A$18=TRUE,SUMIFS(Export!$U:$U,Export!$B:$B,$B$18,Export!$C:$C,AD26),0)</f>
        <v>0</v>
      </c>
      <c r="AE30" s="140">
        <f>IF($A$4=TRUE,SUMIFS(Export!$U:$U,Export!$B:$B,$B$4,Export!$C:$C,AE26),0)+IF($A$5=TRUE,SUMIFS(Export!$U:$U,Export!$B:$B,$B$5,Export!$C:$C,AE26),0)+IF($A$6=TRUE,SUMIFS(Export!$U:$U,Export!$B:$B,$B$6,Export!$C:$C,AE26),0)+IF($A$7=TRUE,SUMIFS(Export!$U:$U,Export!$B:$B,$B$7,Export!$C:$C,AE26),0)+IF($A$8=TRUE,SUMIFS(Export!$U:$U,Export!$B:$B,$B$8,Export!$C:$C,AE26),0)+IF($A$9=TRUE,SUMIFS(Export!$U:$U,Export!$B:$B,$B$9,Export!$C:$C,AE26),0)+IF($A$10=TRUE,SUMIFS(Export!$U:$U,Export!$B:$B,$B$10,Export!$C:$C,AE26),0)+IF($A$11=TRUE,SUMIFS(Export!$U:$U,Export!$B:$B,$B$11,Export!$C:$C,AE26),0)+IF($A$12=TRUE,SUMIFS(Export!$U:$U,Export!$B:$B,$B$12,Export!$C:$C,AE26),0)+IF($A$13=TRUE,SUMIFS(Export!$U:$U,Export!$B:$B,$B$13,Export!$C:$C,AE26),0)+IF($A$14=TRUE,SUMIFS(Export!$U:$U,Export!$B:$B,$B$14,Export!$C:$C,AE26),0)+IF($A$15=TRUE,SUMIFS(Export!$U:$U,Export!$B:$B,$B$15,Export!$C:$C,AE26),0)+IF($A$16=TRUE,SUMIFS(Export!$U:$U,Export!$B:$B,$B$16,Export!$C:$C,AE26),0)+IF($A$17=TRUE,SUMIFS(Export!$U:$U,Export!$B:$B,$B$17,Export!$C:$C,AE26),0)+IF($A$18=TRUE,SUMIFS(Export!$U:$U,Export!$B:$B,$B$18,Export!$C:$C,AE26),0)</f>
        <v>0</v>
      </c>
      <c r="AF30" s="140">
        <f>IF($A$4=TRUE,SUMIFS(Export!$U:$U,Export!$B:$B,$B$4,Export!$C:$C,AF26),0)+IF($A$5=TRUE,SUMIFS(Export!$U:$U,Export!$B:$B,$B$5,Export!$C:$C,AF26),0)+IF($A$6=TRUE,SUMIFS(Export!$U:$U,Export!$B:$B,$B$6,Export!$C:$C,AF26),0)+IF($A$7=TRUE,SUMIFS(Export!$U:$U,Export!$B:$B,$B$7,Export!$C:$C,AF26),0)+IF($A$8=TRUE,SUMIFS(Export!$U:$U,Export!$B:$B,$B$8,Export!$C:$C,AF26),0)+IF($A$9=TRUE,SUMIFS(Export!$U:$U,Export!$B:$B,$B$9,Export!$C:$C,AF26),0)+IF($A$10=TRUE,SUMIFS(Export!$U:$U,Export!$B:$B,$B$10,Export!$C:$C,AF26),0)+IF($A$11=TRUE,SUMIFS(Export!$U:$U,Export!$B:$B,$B$11,Export!$C:$C,AF26),0)+IF($A$12=TRUE,SUMIFS(Export!$U:$U,Export!$B:$B,$B$12,Export!$C:$C,AF26),0)+IF($A$13=TRUE,SUMIFS(Export!$U:$U,Export!$B:$B,$B$13,Export!$C:$C,AF26),0)+IF($A$14=TRUE,SUMIFS(Export!$U:$U,Export!$B:$B,$B$14,Export!$C:$C,AF26),0)+IF($A$15=TRUE,SUMIFS(Export!$U:$U,Export!$B:$B,$B$15,Export!$C:$C,AF26),0)+IF($A$16=TRUE,SUMIFS(Export!$U:$U,Export!$B:$B,$B$16,Export!$C:$C,AF26),0)+IF($A$17=TRUE,SUMIFS(Export!$U:$U,Export!$B:$B,$B$17,Export!$C:$C,AF26),0)+IF($A$18=TRUE,SUMIFS(Export!$U:$U,Export!$B:$B,$B$18,Export!$C:$C,AF26),0)</f>
        <v>0</v>
      </c>
      <c r="AG30" s="140">
        <f>IF($A$4=TRUE,SUMIFS(Export!$U:$U,Export!$B:$B,$B$4,Export!$C:$C,AG26),0)+IF($A$5=TRUE,SUMIFS(Export!$U:$U,Export!$B:$B,$B$5,Export!$C:$C,AG26),0)+IF($A$6=TRUE,SUMIFS(Export!$U:$U,Export!$B:$B,$B$6,Export!$C:$C,AG26),0)+IF($A$7=TRUE,SUMIFS(Export!$U:$U,Export!$B:$B,$B$7,Export!$C:$C,AG26),0)+IF($A$8=TRUE,SUMIFS(Export!$U:$U,Export!$B:$B,$B$8,Export!$C:$C,AG26),0)+IF($A$9=TRUE,SUMIFS(Export!$U:$U,Export!$B:$B,$B$9,Export!$C:$C,AG26),0)+IF($A$10=TRUE,SUMIFS(Export!$U:$U,Export!$B:$B,$B$10,Export!$C:$C,AG26),0)+IF($A$11=TRUE,SUMIFS(Export!$U:$U,Export!$B:$B,$B$11,Export!$C:$C,AG26),0)+IF($A$12=TRUE,SUMIFS(Export!$U:$U,Export!$B:$B,$B$12,Export!$C:$C,AG26),0)+IF($A$13=TRUE,SUMIFS(Export!$U:$U,Export!$B:$B,$B$13,Export!$C:$C,AG26),0)+IF($A$14=TRUE,SUMIFS(Export!$U:$U,Export!$B:$B,$B$14,Export!$C:$C,AG26),0)+IF($A$15=TRUE,SUMIFS(Export!$U:$U,Export!$B:$B,$B$15,Export!$C:$C,AG26),0)+IF($A$16=TRUE,SUMIFS(Export!$U:$U,Export!$B:$B,$B$16,Export!$C:$C,AG26),0)+IF($A$17=TRUE,SUMIFS(Export!$U:$U,Export!$B:$B,$B$17,Export!$C:$C,AG26),0)+IF($A$18=TRUE,SUMIFS(Export!$U:$U,Export!$B:$B,$B$18,Export!$C:$C,AG26),0)</f>
        <v>0</v>
      </c>
      <c r="AH30" s="140">
        <f>IF($A$4=TRUE,SUMIFS(Export!$U:$U,Export!$B:$B,$B$4,Export!$C:$C,AH26),0)+IF($A$5=TRUE,SUMIFS(Export!$U:$U,Export!$B:$B,$B$5,Export!$C:$C,AH26),0)+IF($A$6=TRUE,SUMIFS(Export!$U:$U,Export!$B:$B,$B$6,Export!$C:$C,AH26),0)+IF($A$7=TRUE,SUMIFS(Export!$U:$U,Export!$B:$B,$B$7,Export!$C:$C,AH26),0)+IF($A$8=TRUE,SUMIFS(Export!$U:$U,Export!$B:$B,$B$8,Export!$C:$C,AH26),0)+IF($A$9=TRUE,SUMIFS(Export!$U:$U,Export!$B:$B,$B$9,Export!$C:$C,AH26),0)+IF($A$10=TRUE,SUMIFS(Export!$U:$U,Export!$B:$B,$B$10,Export!$C:$C,AH26),0)+IF($A$11=TRUE,SUMIFS(Export!$U:$U,Export!$B:$B,$B$11,Export!$C:$C,AH26),0)+IF($A$12=TRUE,SUMIFS(Export!$U:$U,Export!$B:$B,$B$12,Export!$C:$C,AH26),0)+IF($A$13=TRUE,SUMIFS(Export!$U:$U,Export!$B:$B,$B$13,Export!$C:$C,AH26),0)+IF($A$14=TRUE,SUMIFS(Export!$U:$U,Export!$B:$B,$B$14,Export!$C:$C,AH26),0)+IF($A$15=TRUE,SUMIFS(Export!$U:$U,Export!$B:$B,$B$15,Export!$C:$C,AH26),0)+IF($A$16=TRUE,SUMIFS(Export!$U:$U,Export!$B:$B,$B$16,Export!$C:$C,AH26),0)+IF($A$17=TRUE,SUMIFS(Export!$U:$U,Export!$B:$B,$B$17,Export!$C:$C,AH26),0)+IF($A$18=TRUE,SUMIFS(Export!$U:$U,Export!$B:$B,$B$18,Export!$C:$C,AH26),0)</f>
        <v>0</v>
      </c>
      <c r="AI30" s="140">
        <f>IF($A$4=TRUE,SUMIFS(Export!$U:$U,Export!$B:$B,$B$4,Export!$C:$C,AI26),0)+IF($A$5=TRUE,SUMIFS(Export!$U:$U,Export!$B:$B,$B$5,Export!$C:$C,AI26),0)+IF($A$6=TRUE,SUMIFS(Export!$U:$U,Export!$B:$B,$B$6,Export!$C:$C,AI26),0)+IF($A$7=TRUE,SUMIFS(Export!$U:$U,Export!$B:$B,$B$7,Export!$C:$C,AI26),0)+IF($A$8=TRUE,SUMIFS(Export!$U:$U,Export!$B:$B,$B$8,Export!$C:$C,AI26),0)+IF($A$9=TRUE,SUMIFS(Export!$U:$U,Export!$B:$B,$B$9,Export!$C:$C,AI26),0)+IF($A$10=TRUE,SUMIFS(Export!$U:$U,Export!$B:$B,$B$10,Export!$C:$C,AI26),0)+IF($A$11=TRUE,SUMIFS(Export!$U:$U,Export!$B:$B,$B$11,Export!$C:$C,AI26),0)+IF($A$12=TRUE,SUMIFS(Export!$U:$U,Export!$B:$B,$B$12,Export!$C:$C,AI26),0)+IF($A$13=TRUE,SUMIFS(Export!$U:$U,Export!$B:$B,$B$13,Export!$C:$C,AI26),0)+IF($A$14=TRUE,SUMIFS(Export!$U:$U,Export!$B:$B,$B$14,Export!$C:$C,AI26),0)+IF($A$15=TRUE,SUMIFS(Export!$U:$U,Export!$B:$B,$B$15,Export!$C:$C,AI26),0)+IF($A$16=TRUE,SUMIFS(Export!$U:$U,Export!$B:$B,$B$16,Export!$C:$C,AI26),0)+IF($A$17=TRUE,SUMIFS(Export!$U:$U,Export!$B:$B,$B$17,Export!$C:$C,AI26),0)+IF($A$18=TRUE,SUMIFS(Export!$U:$U,Export!$B:$B,$B$18,Export!$C:$C,AI26),0)</f>
        <v>0</v>
      </c>
      <c r="AJ30" s="140">
        <f>IF($A$4=TRUE,SUMIFS(Export!$U:$U,Export!$B:$B,$B$4,Export!$C:$C,AJ26),0)+IF($A$5=TRUE,SUMIFS(Export!$U:$U,Export!$B:$B,$B$5,Export!$C:$C,AJ26),0)+IF($A$6=TRUE,SUMIFS(Export!$U:$U,Export!$B:$B,$B$6,Export!$C:$C,AJ26),0)+IF($A$7=TRUE,SUMIFS(Export!$U:$U,Export!$B:$B,$B$7,Export!$C:$C,AJ26),0)+IF($A$8=TRUE,SUMIFS(Export!$U:$U,Export!$B:$B,$B$8,Export!$C:$C,AJ26),0)+IF($A$9=TRUE,SUMIFS(Export!$U:$U,Export!$B:$B,$B$9,Export!$C:$C,AJ26),0)+IF($A$10=TRUE,SUMIFS(Export!$U:$U,Export!$B:$B,$B$10,Export!$C:$C,AJ26),0)+IF($A$11=TRUE,SUMIFS(Export!$U:$U,Export!$B:$B,$B$11,Export!$C:$C,AJ26),0)+IF($A$12=TRUE,SUMIFS(Export!$U:$U,Export!$B:$B,$B$12,Export!$C:$C,AJ26),0)+IF($A$13=TRUE,SUMIFS(Export!$U:$U,Export!$B:$B,$B$13,Export!$C:$C,AJ26),0)+IF($A$14=TRUE,SUMIFS(Export!$U:$U,Export!$B:$B,$B$14,Export!$C:$C,AJ26),0)+IF($A$15=TRUE,SUMIFS(Export!$U:$U,Export!$B:$B,$B$15,Export!$C:$C,AJ26),0)+IF($A$16=TRUE,SUMIFS(Export!$U:$U,Export!$B:$B,$B$16,Export!$C:$C,AJ26),0)+IF($A$17=TRUE,SUMIFS(Export!$U:$U,Export!$B:$B,$B$17,Export!$C:$C,AJ26),0)+IF($A$18=TRUE,SUMIFS(Export!$U:$U,Export!$B:$B,$B$18,Export!$C:$C,AJ26),0)</f>
        <v>0</v>
      </c>
      <c r="AK30" s="140">
        <f>IF($A$4=TRUE,SUMIFS(Export!$U:$U,Export!$B:$B,$B$4,Export!$C:$C,AK26),0)+IF($A$5=TRUE,SUMIFS(Export!$U:$U,Export!$B:$B,$B$5,Export!$C:$C,AK26),0)+IF($A$6=TRUE,SUMIFS(Export!$U:$U,Export!$B:$B,$B$6,Export!$C:$C,AK26),0)+IF($A$7=TRUE,SUMIFS(Export!$U:$U,Export!$B:$B,$B$7,Export!$C:$C,AK26),0)+IF($A$8=TRUE,SUMIFS(Export!$U:$U,Export!$B:$B,$B$8,Export!$C:$C,AK26),0)+IF($A$9=TRUE,SUMIFS(Export!$U:$U,Export!$B:$B,$B$9,Export!$C:$C,AK26),0)+IF($A$10=TRUE,SUMIFS(Export!$U:$U,Export!$B:$B,$B$10,Export!$C:$C,AK26),0)+IF($A$11=TRUE,SUMIFS(Export!$U:$U,Export!$B:$B,$B$11,Export!$C:$C,AK26),0)+IF($A$12=TRUE,SUMIFS(Export!$U:$U,Export!$B:$B,$B$12,Export!$C:$C,AK26),0)+IF($A$13=TRUE,SUMIFS(Export!$U:$U,Export!$B:$B,$B$13,Export!$C:$C,AK26),0)+IF($A$14=TRUE,SUMIFS(Export!$U:$U,Export!$B:$B,$B$14,Export!$C:$C,AK26),0)+IF($A$15=TRUE,SUMIFS(Export!$U:$U,Export!$B:$B,$B$15,Export!$C:$C,AK26),0)+IF($A$16=TRUE,SUMIFS(Export!$U:$U,Export!$B:$B,$B$16,Export!$C:$C,AK26),0)+IF($A$17=TRUE,SUMIFS(Export!$U:$U,Export!$B:$B,$B$17,Export!$C:$C,AK26),0)+IF($A$18=TRUE,SUMIFS(Export!$U:$U,Export!$B:$B,$B$18,Export!$C:$C,AK26),0)</f>
        <v>0</v>
      </c>
      <c r="AL30" s="140">
        <f>IF($A$4=TRUE,SUMIFS(Export!$U:$U,Export!$B:$B,$B$4,Export!$C:$C,AL26),0)+IF($A$5=TRUE,SUMIFS(Export!$U:$U,Export!$B:$B,$B$5,Export!$C:$C,AL26),0)+IF($A$6=TRUE,SUMIFS(Export!$U:$U,Export!$B:$B,$B$6,Export!$C:$C,AL26),0)+IF($A$7=TRUE,SUMIFS(Export!$U:$U,Export!$B:$B,$B$7,Export!$C:$C,AL26),0)+IF($A$8=TRUE,SUMIFS(Export!$U:$U,Export!$B:$B,$B$8,Export!$C:$C,AL26),0)+IF($A$9=TRUE,SUMIFS(Export!$U:$U,Export!$B:$B,$B$9,Export!$C:$C,AL26),0)+IF($A$10=TRUE,SUMIFS(Export!$U:$U,Export!$B:$B,$B$10,Export!$C:$C,AL26),0)+IF($A$11=TRUE,SUMIFS(Export!$U:$U,Export!$B:$B,$B$11,Export!$C:$C,AL26),0)+IF($A$12=TRUE,SUMIFS(Export!$U:$U,Export!$B:$B,$B$12,Export!$C:$C,AL26),0)+IF($A$13=TRUE,SUMIFS(Export!$U:$U,Export!$B:$B,$B$13,Export!$C:$C,AL26),0)+IF($A$14=TRUE,SUMIFS(Export!$U:$U,Export!$B:$B,$B$14,Export!$C:$C,AL26),0)+IF($A$15=TRUE,SUMIFS(Export!$U:$U,Export!$B:$B,$B$15,Export!$C:$C,AL26),0)+IF($A$16=TRUE,SUMIFS(Export!$U:$U,Export!$B:$B,$B$16,Export!$C:$C,AL26),0)+IF($A$17=TRUE,SUMIFS(Export!$U:$U,Export!$B:$B,$B$17,Export!$C:$C,AL26),0)+IF($A$18=TRUE,SUMIFS(Export!$U:$U,Export!$B:$B,$B$18,Export!$C:$C,AL26),0)</f>
        <v>0</v>
      </c>
    </row>
    <row r="31" spans="1:51" x14ac:dyDescent="0.2">
      <c r="U31" s="136" t="s">
        <v>159</v>
      </c>
      <c r="V31" s="149" t="str">
        <f>IFERROR(V29/V30,"")</f>
        <v/>
      </c>
      <c r="W31" s="149" t="str">
        <f t="shared" ref="W31:AL31" si="32">IFERROR(W29/W30,"")</f>
        <v/>
      </c>
      <c r="X31" s="149" t="str">
        <f t="shared" si="32"/>
        <v/>
      </c>
      <c r="Y31" s="149" t="str">
        <f t="shared" si="32"/>
        <v/>
      </c>
      <c r="Z31" s="149" t="str">
        <f t="shared" si="32"/>
        <v/>
      </c>
      <c r="AA31" s="149" t="str">
        <f t="shared" si="32"/>
        <v/>
      </c>
      <c r="AB31" s="149" t="str">
        <f t="shared" si="32"/>
        <v/>
      </c>
      <c r="AC31" s="149" t="str">
        <f t="shared" si="32"/>
        <v/>
      </c>
      <c r="AD31" s="149" t="str">
        <f t="shared" si="32"/>
        <v/>
      </c>
      <c r="AE31" s="149" t="str">
        <f t="shared" si="32"/>
        <v/>
      </c>
      <c r="AF31" s="149" t="str">
        <f t="shared" si="32"/>
        <v/>
      </c>
      <c r="AG31" s="149" t="str">
        <f t="shared" si="32"/>
        <v/>
      </c>
      <c r="AH31" s="149" t="str">
        <f t="shared" si="32"/>
        <v/>
      </c>
      <c r="AI31" s="149" t="str">
        <f t="shared" si="32"/>
        <v/>
      </c>
      <c r="AJ31" s="149" t="str">
        <f t="shared" si="32"/>
        <v/>
      </c>
      <c r="AK31" s="149" t="str">
        <f t="shared" si="32"/>
        <v/>
      </c>
      <c r="AL31" s="149" t="str">
        <f t="shared" si="32"/>
        <v/>
      </c>
    </row>
    <row r="32" spans="1:51" ht="25.5" x14ac:dyDescent="0.2">
      <c r="U32" s="135" t="s">
        <v>172</v>
      </c>
      <c r="V32" s="148">
        <f>IF($A$4=TRUE,SUMIFS(Export!$V:$V,Export!$B:$B,$B$4,Export!$C:$C,V26),0)+IF($A$5=TRUE,SUMIFS(Export!$V:$V,Export!$B:$B,$B$5,Export!$C:$C,V26),0)+IF($A$6=TRUE,SUMIFS(Export!$V:$V,Export!$B:$B,$B$6,Export!$C:$C,V26),0)+IF($A$7=TRUE,SUMIFS(Export!$V:$V,Export!$B:$B,$B$7,Export!$C:$C,V26),0)+IF($A$8=TRUE,SUMIFS(Export!$V:$V,Export!$B:$B,$B$8,Export!$C:$C,V26),0)+IF($A$9=TRUE,SUMIFS(Export!$V:$V,Export!$B:$B,$B$9,Export!$C:$C,V26),0)+IF($A$10=TRUE,SUMIFS(Export!$V:$V,Export!$B:$B,$B$10,Export!$C:$C,V26),0)+IF($A$11=TRUE,SUMIFS(Export!$V:$V,Export!$B:$B,$B$11,Export!$C:$C,V26),0)+IF($A$12=TRUE,SUMIFS(Export!$V:$V,Export!$B:$B,$B$12,Export!$C:$C,V26),0)+IF($A$13=TRUE,SUMIFS(Export!$V:$V,Export!$B:$B,$B$13,Export!$C:$C,V26),0)+IF($A$14=TRUE,SUMIFS(Export!$V:$V,Export!$B:$B,$B$14,Export!$C:$C,V26),0)+IF($A$15=TRUE,SUMIFS(Export!$V:$V,Export!$B:$B,$B$15,Export!$C:$C,V26),0)+IF($A$16=TRUE,SUMIFS(Export!$V:$V,Export!$B:$B,$B$16,Export!$C:$C,V26),0)+IF($A$17=TRUE,SUMIFS(Export!$V:$V,Export!$B:$B,$B$17,Export!$C:$C,V26),0)+IF($A$18=TRUE,SUMIFS(Export!$V:$V,Export!$B:$B,$B$18,Export!$C:$C,V26),0)</f>
        <v>0</v>
      </c>
      <c r="W32" s="148">
        <f>IF($A$4=TRUE,SUMIFS(Export!$V:$V,Export!$B:$B,$B$4,Export!$C:$C,W26),0)+IF($A$5=TRUE,SUMIFS(Export!$V:$V,Export!$B:$B,$B$5,Export!$C:$C,W26),0)+IF($A$6=TRUE,SUMIFS(Export!$V:$V,Export!$B:$B,$B$6,Export!$C:$C,W26),0)+IF($A$7=TRUE,SUMIFS(Export!$V:$V,Export!$B:$B,$B$7,Export!$C:$C,W26),0)+IF($A$8=TRUE,SUMIFS(Export!$V:$V,Export!$B:$B,$B$8,Export!$C:$C,W26),0)+IF($A$9=TRUE,SUMIFS(Export!$V:$V,Export!$B:$B,$B$9,Export!$C:$C,W26),0)+IF($A$10=TRUE,SUMIFS(Export!$V:$V,Export!$B:$B,$B$10,Export!$C:$C,W26),0)+IF($A$11=TRUE,SUMIFS(Export!$V:$V,Export!$B:$B,$B$11,Export!$C:$C,W26),0)+IF($A$12=TRUE,SUMIFS(Export!$V:$V,Export!$B:$B,$B$12,Export!$C:$C,W26),0)+IF($A$13=TRUE,SUMIFS(Export!$V:$V,Export!$B:$B,$B$13,Export!$C:$C,W26),0)+IF($A$14=TRUE,SUMIFS(Export!$V:$V,Export!$B:$B,$B$14,Export!$C:$C,W26),0)+IF($A$15=TRUE,SUMIFS(Export!$V:$V,Export!$B:$B,$B$15,Export!$C:$C,W26),0)+IF($A$16=TRUE,SUMIFS(Export!$V:$V,Export!$B:$B,$B$16,Export!$C:$C,W26),0)+IF($A$17=TRUE,SUMIFS(Export!$V:$V,Export!$B:$B,$B$17,Export!$C:$C,W26),0)+IF($A$18=TRUE,SUMIFS(Export!$V:$V,Export!$B:$B,$B$18,Export!$C:$C,W26),0)</f>
        <v>0</v>
      </c>
      <c r="X32" s="148">
        <f>IF($A$4=TRUE,SUMIFS(Export!$V:$V,Export!$B:$B,$B$4,Export!$C:$C,X26),0)+IF($A$5=TRUE,SUMIFS(Export!$V:$V,Export!$B:$B,$B$5,Export!$C:$C,X26),0)+IF($A$6=TRUE,SUMIFS(Export!$V:$V,Export!$B:$B,$B$6,Export!$C:$C,X26),0)+IF($A$7=TRUE,SUMIFS(Export!$V:$V,Export!$B:$B,$B$7,Export!$C:$C,X26),0)+IF($A$8=TRUE,SUMIFS(Export!$V:$V,Export!$B:$B,$B$8,Export!$C:$C,X26),0)+IF($A$9=TRUE,SUMIFS(Export!$V:$V,Export!$B:$B,$B$9,Export!$C:$C,X26),0)+IF($A$10=TRUE,SUMIFS(Export!$V:$V,Export!$B:$B,$B$10,Export!$C:$C,X26),0)+IF($A$11=TRUE,SUMIFS(Export!$V:$V,Export!$B:$B,$B$11,Export!$C:$C,X26),0)+IF($A$12=TRUE,SUMIFS(Export!$V:$V,Export!$B:$B,$B$12,Export!$C:$C,X26),0)+IF($A$13=TRUE,SUMIFS(Export!$V:$V,Export!$B:$B,$B$13,Export!$C:$C,X26),0)+IF($A$14=TRUE,SUMIFS(Export!$V:$V,Export!$B:$B,$B$14,Export!$C:$C,X26),0)+IF($A$15=TRUE,SUMIFS(Export!$V:$V,Export!$B:$B,$B$15,Export!$C:$C,X26),0)+IF($A$16=TRUE,SUMIFS(Export!$V:$V,Export!$B:$B,$B$16,Export!$C:$C,X26),0)+IF($A$17=TRUE,SUMIFS(Export!$V:$V,Export!$B:$B,$B$17,Export!$C:$C,X26),0)+IF($A$18=TRUE,SUMIFS(Export!$V:$V,Export!$B:$B,$B$18,Export!$C:$C,X26),0)</f>
        <v>0</v>
      </c>
      <c r="Y32" s="148">
        <f>IF($A$4=TRUE,SUMIFS(Export!$V:$V,Export!$B:$B,$B$4,Export!$C:$C,Y26),0)+IF($A$5=TRUE,SUMIFS(Export!$V:$V,Export!$B:$B,$B$5,Export!$C:$C,Y26),0)+IF($A$6=TRUE,SUMIFS(Export!$V:$V,Export!$B:$B,$B$6,Export!$C:$C,Y26),0)+IF($A$7=TRUE,SUMIFS(Export!$V:$V,Export!$B:$B,$B$7,Export!$C:$C,Y26),0)+IF($A$8=TRUE,SUMIFS(Export!$V:$V,Export!$B:$B,$B$8,Export!$C:$C,Y26),0)+IF($A$9=TRUE,SUMIFS(Export!$V:$V,Export!$B:$B,$B$9,Export!$C:$C,Y26),0)+IF($A$10=TRUE,SUMIFS(Export!$V:$V,Export!$B:$B,$B$10,Export!$C:$C,Y26),0)+IF($A$11=TRUE,SUMIFS(Export!$V:$V,Export!$B:$B,$B$11,Export!$C:$C,Y26),0)+IF($A$12=TRUE,SUMIFS(Export!$V:$V,Export!$B:$B,$B$12,Export!$C:$C,Y26),0)+IF($A$13=TRUE,SUMIFS(Export!$V:$V,Export!$B:$B,$B$13,Export!$C:$C,Y26),0)+IF($A$14=TRUE,SUMIFS(Export!$V:$V,Export!$B:$B,$B$14,Export!$C:$C,Y26),0)+IF($A$15=TRUE,SUMIFS(Export!$V:$V,Export!$B:$B,$B$15,Export!$C:$C,Y26),0)+IF($A$16=TRUE,SUMIFS(Export!$V:$V,Export!$B:$B,$B$16,Export!$C:$C,Y26),0)+IF($A$17=TRUE,SUMIFS(Export!$V:$V,Export!$B:$B,$B$17,Export!$C:$C,Y26),0)+IF($A$18=TRUE,SUMIFS(Export!$V:$V,Export!$B:$B,$B$18,Export!$C:$C,Y26),0)</f>
        <v>0</v>
      </c>
      <c r="Z32" s="148">
        <f>IF($A$4=TRUE,SUMIFS(Export!$V:$V,Export!$B:$B,$B$4,Export!$C:$C,Z26),0)+IF($A$5=TRUE,SUMIFS(Export!$V:$V,Export!$B:$B,$B$5,Export!$C:$C,Z26),0)+IF($A$6=TRUE,SUMIFS(Export!$V:$V,Export!$B:$B,$B$6,Export!$C:$C,Z26),0)+IF($A$7=TRUE,SUMIFS(Export!$V:$V,Export!$B:$B,$B$7,Export!$C:$C,Z26),0)+IF($A$8=TRUE,SUMIFS(Export!$V:$V,Export!$B:$B,$B$8,Export!$C:$C,Z26),0)+IF($A$9=TRUE,SUMIFS(Export!$V:$V,Export!$B:$B,$B$9,Export!$C:$C,Z26),0)+IF($A$10=TRUE,SUMIFS(Export!$V:$V,Export!$B:$B,$B$10,Export!$C:$C,Z26),0)+IF($A$11=TRUE,SUMIFS(Export!$V:$V,Export!$B:$B,$B$11,Export!$C:$C,Z26),0)+IF($A$12=TRUE,SUMIFS(Export!$V:$V,Export!$B:$B,$B$12,Export!$C:$C,Z26),0)+IF($A$13=TRUE,SUMIFS(Export!$V:$V,Export!$B:$B,$B$13,Export!$C:$C,Z26),0)+IF($A$14=TRUE,SUMIFS(Export!$V:$V,Export!$B:$B,$B$14,Export!$C:$C,Z26),0)+IF($A$15=TRUE,SUMIFS(Export!$V:$V,Export!$B:$B,$B$15,Export!$C:$C,Z26),0)+IF($A$16=TRUE,SUMIFS(Export!$V:$V,Export!$B:$B,$B$16,Export!$C:$C,Z26),0)+IF($A$17=TRUE,SUMIFS(Export!$V:$V,Export!$B:$B,$B$17,Export!$C:$C,Z26),0)+IF($A$18=TRUE,SUMIFS(Export!$V:$V,Export!$B:$B,$B$18,Export!$C:$C,Z26),0)</f>
        <v>0</v>
      </c>
      <c r="AA32" s="148">
        <f>IF($A$4=TRUE,SUMIFS(Export!$V:$V,Export!$B:$B,$B$4,Export!$C:$C,AA26),0)+IF($A$5=TRUE,SUMIFS(Export!$V:$V,Export!$B:$B,$B$5,Export!$C:$C,AA26),0)+IF($A$6=TRUE,SUMIFS(Export!$V:$V,Export!$B:$B,$B$6,Export!$C:$C,AA26),0)+IF($A$7=TRUE,SUMIFS(Export!$V:$V,Export!$B:$B,$B$7,Export!$C:$C,AA26),0)+IF($A$8=TRUE,SUMIFS(Export!$V:$V,Export!$B:$B,$B$8,Export!$C:$C,AA26),0)+IF($A$9=TRUE,SUMIFS(Export!$V:$V,Export!$B:$B,$B$9,Export!$C:$C,AA26),0)+IF($A$10=TRUE,SUMIFS(Export!$V:$V,Export!$B:$B,$B$10,Export!$C:$C,AA26),0)+IF($A$11=TRUE,SUMIFS(Export!$V:$V,Export!$B:$B,$B$11,Export!$C:$C,AA26),0)+IF($A$12=TRUE,SUMIFS(Export!$V:$V,Export!$B:$B,$B$12,Export!$C:$C,AA26),0)+IF($A$13=TRUE,SUMIFS(Export!$V:$V,Export!$B:$B,$B$13,Export!$C:$C,AA26),0)+IF($A$14=TRUE,SUMIFS(Export!$V:$V,Export!$B:$B,$B$14,Export!$C:$C,AA26),0)+IF($A$15=TRUE,SUMIFS(Export!$V:$V,Export!$B:$B,$B$15,Export!$C:$C,AA26),0)+IF($A$16=TRUE,SUMIFS(Export!$V:$V,Export!$B:$B,$B$16,Export!$C:$C,AA26),0)+IF($A$17=TRUE,SUMIFS(Export!$V:$V,Export!$B:$B,$B$17,Export!$C:$C,AA26),0)+IF($A$18=TRUE,SUMIFS(Export!$V:$V,Export!$B:$B,$B$18,Export!$C:$C,AA26),0)</f>
        <v>0</v>
      </c>
      <c r="AB32" s="148">
        <f>IF($A$4=TRUE,SUMIFS(Export!$V:$V,Export!$B:$B,$B$4,Export!$C:$C,AB26),0)+IF($A$5=TRUE,SUMIFS(Export!$V:$V,Export!$B:$B,$B$5,Export!$C:$C,AB26),0)+IF($A$6=TRUE,SUMIFS(Export!$V:$V,Export!$B:$B,$B$6,Export!$C:$C,AB26),0)+IF($A$7=TRUE,SUMIFS(Export!$V:$V,Export!$B:$B,$B$7,Export!$C:$C,AB26),0)+IF($A$8=TRUE,SUMIFS(Export!$V:$V,Export!$B:$B,$B$8,Export!$C:$C,AB26),0)+IF($A$9=TRUE,SUMIFS(Export!$V:$V,Export!$B:$B,$B$9,Export!$C:$C,AB26),0)+IF($A$10=TRUE,SUMIFS(Export!$V:$V,Export!$B:$B,$B$10,Export!$C:$C,AB26),0)+IF($A$11=TRUE,SUMIFS(Export!$V:$V,Export!$B:$B,$B$11,Export!$C:$C,AB26),0)+IF($A$12=TRUE,SUMIFS(Export!$V:$V,Export!$B:$B,$B$12,Export!$C:$C,AB26),0)+IF($A$13=TRUE,SUMIFS(Export!$V:$V,Export!$B:$B,$B$13,Export!$C:$C,AB26),0)+IF($A$14=TRUE,SUMIFS(Export!$V:$V,Export!$B:$B,$B$14,Export!$C:$C,AB26),0)+IF($A$15=TRUE,SUMIFS(Export!$V:$V,Export!$B:$B,$B$15,Export!$C:$C,AB26),0)+IF($A$16=TRUE,SUMIFS(Export!$V:$V,Export!$B:$B,$B$16,Export!$C:$C,AB26),0)+IF($A$17=TRUE,SUMIFS(Export!$V:$V,Export!$B:$B,$B$17,Export!$C:$C,AB26),0)+IF($A$18=TRUE,SUMIFS(Export!$V:$V,Export!$B:$B,$B$18,Export!$C:$C,AB26),0)</f>
        <v>0</v>
      </c>
      <c r="AC32" s="148">
        <f>IF($A$4=TRUE,SUMIFS(Export!$V:$V,Export!$B:$B,$B$4,Export!$C:$C,AC26),0)+IF($A$5=TRUE,SUMIFS(Export!$V:$V,Export!$B:$B,$B$5,Export!$C:$C,AC26),0)+IF($A$6=TRUE,SUMIFS(Export!$V:$V,Export!$B:$B,$B$6,Export!$C:$C,AC26),0)+IF($A$7=TRUE,SUMIFS(Export!$V:$V,Export!$B:$B,$B$7,Export!$C:$C,AC26),0)+IF($A$8=TRUE,SUMIFS(Export!$V:$V,Export!$B:$B,$B$8,Export!$C:$C,AC26),0)+IF($A$9=TRUE,SUMIFS(Export!$V:$V,Export!$B:$B,$B$9,Export!$C:$C,AC26),0)+IF($A$10=TRUE,SUMIFS(Export!$V:$V,Export!$B:$B,$B$10,Export!$C:$C,AC26),0)+IF($A$11=TRUE,SUMIFS(Export!$V:$V,Export!$B:$B,$B$11,Export!$C:$C,AC26),0)+IF($A$12=TRUE,SUMIFS(Export!$V:$V,Export!$B:$B,$B$12,Export!$C:$C,AC26),0)+IF($A$13=TRUE,SUMIFS(Export!$V:$V,Export!$B:$B,$B$13,Export!$C:$C,AC26),0)+IF($A$14=TRUE,SUMIFS(Export!$V:$V,Export!$B:$B,$B$14,Export!$C:$C,AC26),0)+IF($A$15=TRUE,SUMIFS(Export!$V:$V,Export!$B:$B,$B$15,Export!$C:$C,AC26),0)+IF($A$16=TRUE,SUMIFS(Export!$V:$V,Export!$B:$B,$B$16,Export!$C:$C,AC26),0)+IF($A$17=TRUE,SUMIFS(Export!$V:$V,Export!$B:$B,$B$17,Export!$C:$C,AC26),0)+IF($A$18=TRUE,SUMIFS(Export!$V:$V,Export!$B:$B,$B$18,Export!$C:$C,AC26),0)</f>
        <v>0</v>
      </c>
      <c r="AD32" s="148">
        <f>IF($A$4=TRUE,SUMIFS(Export!$V:$V,Export!$B:$B,$B$4,Export!$C:$C,AD26),0)+IF($A$5=TRUE,SUMIFS(Export!$V:$V,Export!$B:$B,$B$5,Export!$C:$C,AD26),0)+IF($A$6=TRUE,SUMIFS(Export!$V:$V,Export!$B:$B,$B$6,Export!$C:$C,AD26),0)+IF($A$7=TRUE,SUMIFS(Export!$V:$V,Export!$B:$B,$B$7,Export!$C:$C,AD26),0)+IF($A$8=TRUE,SUMIFS(Export!$V:$V,Export!$B:$B,$B$8,Export!$C:$C,AD26),0)+IF($A$9=TRUE,SUMIFS(Export!$V:$V,Export!$B:$B,$B$9,Export!$C:$C,AD26),0)+IF($A$10=TRUE,SUMIFS(Export!$V:$V,Export!$B:$B,$B$10,Export!$C:$C,AD26),0)+IF($A$11=TRUE,SUMIFS(Export!$V:$V,Export!$B:$B,$B$11,Export!$C:$C,AD26),0)+IF($A$12=TRUE,SUMIFS(Export!$V:$V,Export!$B:$B,$B$12,Export!$C:$C,AD26),0)+IF($A$13=TRUE,SUMIFS(Export!$V:$V,Export!$B:$B,$B$13,Export!$C:$C,AD26),0)+IF($A$14=TRUE,SUMIFS(Export!$V:$V,Export!$B:$B,$B$14,Export!$C:$C,AD26),0)+IF($A$15=TRUE,SUMIFS(Export!$V:$V,Export!$B:$B,$B$15,Export!$C:$C,AD26),0)+IF($A$16=TRUE,SUMIFS(Export!$V:$V,Export!$B:$B,$B$16,Export!$C:$C,AD26),0)+IF($A$17=TRUE,SUMIFS(Export!$V:$V,Export!$B:$B,$B$17,Export!$C:$C,AD26),0)+IF($A$18=TRUE,SUMIFS(Export!$V:$V,Export!$B:$B,$B$18,Export!$C:$C,AD26),0)</f>
        <v>0</v>
      </c>
      <c r="AE32" s="148">
        <f>IF($A$4=TRUE,SUMIFS(Export!$V:$V,Export!$B:$B,$B$4,Export!$C:$C,AE26),0)+IF($A$5=TRUE,SUMIFS(Export!$V:$V,Export!$B:$B,$B$5,Export!$C:$C,AE26),0)+IF($A$6=TRUE,SUMIFS(Export!$V:$V,Export!$B:$B,$B$6,Export!$C:$C,AE26),0)+IF($A$7=TRUE,SUMIFS(Export!$V:$V,Export!$B:$B,$B$7,Export!$C:$C,AE26),0)+IF($A$8=TRUE,SUMIFS(Export!$V:$V,Export!$B:$B,$B$8,Export!$C:$C,AE26),0)+IF($A$9=TRUE,SUMIFS(Export!$V:$V,Export!$B:$B,$B$9,Export!$C:$C,AE26),0)+IF($A$10=TRUE,SUMIFS(Export!$V:$V,Export!$B:$B,$B$10,Export!$C:$C,AE26),0)+IF($A$11=TRUE,SUMIFS(Export!$V:$V,Export!$B:$B,$B$11,Export!$C:$C,AE26),0)+IF($A$12=TRUE,SUMIFS(Export!$V:$V,Export!$B:$B,$B$12,Export!$C:$C,AE26),0)+IF($A$13=TRUE,SUMIFS(Export!$V:$V,Export!$B:$B,$B$13,Export!$C:$C,AE26),0)+IF($A$14=TRUE,SUMIFS(Export!$V:$V,Export!$B:$B,$B$14,Export!$C:$C,AE26),0)+IF($A$15=TRUE,SUMIFS(Export!$V:$V,Export!$B:$B,$B$15,Export!$C:$C,AE26),0)+IF($A$16=TRUE,SUMIFS(Export!$V:$V,Export!$B:$B,$B$16,Export!$C:$C,AE26),0)+IF($A$17=TRUE,SUMIFS(Export!$V:$V,Export!$B:$B,$B$17,Export!$C:$C,AE26),0)+IF($A$18=TRUE,SUMIFS(Export!$V:$V,Export!$B:$B,$B$18,Export!$C:$C,AE26),0)</f>
        <v>0</v>
      </c>
      <c r="AF32" s="148">
        <f>IF($A$4=TRUE,SUMIFS(Export!$V:$V,Export!$B:$B,$B$4,Export!$C:$C,AF26),0)+IF($A$5=TRUE,SUMIFS(Export!$V:$V,Export!$B:$B,$B$5,Export!$C:$C,AF26),0)+IF($A$6=TRUE,SUMIFS(Export!$V:$V,Export!$B:$B,$B$6,Export!$C:$C,AF26),0)+IF($A$7=TRUE,SUMIFS(Export!$V:$V,Export!$B:$B,$B$7,Export!$C:$C,AF26),0)+IF($A$8=TRUE,SUMIFS(Export!$V:$V,Export!$B:$B,$B$8,Export!$C:$C,AF26),0)+IF($A$9=TRUE,SUMIFS(Export!$V:$V,Export!$B:$B,$B$9,Export!$C:$C,AF26),0)+IF($A$10=TRUE,SUMIFS(Export!$V:$V,Export!$B:$B,$B$10,Export!$C:$C,AF26),0)+IF($A$11=TRUE,SUMIFS(Export!$V:$V,Export!$B:$B,$B$11,Export!$C:$C,AF26),0)+IF($A$12=TRUE,SUMIFS(Export!$V:$V,Export!$B:$B,$B$12,Export!$C:$C,AF26),0)+IF($A$13=TRUE,SUMIFS(Export!$V:$V,Export!$B:$B,$B$13,Export!$C:$C,AF26),0)+IF($A$14=TRUE,SUMIFS(Export!$V:$V,Export!$B:$B,$B$14,Export!$C:$C,AF26),0)+IF($A$15=TRUE,SUMIFS(Export!$V:$V,Export!$B:$B,$B$15,Export!$C:$C,AF26),0)+IF($A$16=TRUE,SUMIFS(Export!$V:$V,Export!$B:$B,$B$16,Export!$C:$C,AF26),0)+IF($A$17=TRUE,SUMIFS(Export!$V:$V,Export!$B:$B,$B$17,Export!$C:$C,AF26),0)+IF($A$18=TRUE,SUMIFS(Export!$V:$V,Export!$B:$B,$B$18,Export!$C:$C,AF26),0)</f>
        <v>0</v>
      </c>
      <c r="AG32" s="148">
        <f>IF($A$4=TRUE,SUMIFS(Export!$V:$V,Export!$B:$B,$B$4,Export!$C:$C,AG26),0)+IF($A$5=TRUE,SUMIFS(Export!$V:$V,Export!$B:$B,$B$5,Export!$C:$C,AG26),0)+IF($A$6=TRUE,SUMIFS(Export!$V:$V,Export!$B:$B,$B$6,Export!$C:$C,AG26),0)+IF($A$7=TRUE,SUMIFS(Export!$V:$V,Export!$B:$B,$B$7,Export!$C:$C,AG26),0)+IF($A$8=TRUE,SUMIFS(Export!$V:$V,Export!$B:$B,$B$8,Export!$C:$C,AG26),0)+IF($A$9=TRUE,SUMIFS(Export!$V:$V,Export!$B:$B,$B$9,Export!$C:$C,AG26),0)+IF($A$10=TRUE,SUMIFS(Export!$V:$V,Export!$B:$B,$B$10,Export!$C:$C,AG26),0)+IF($A$11=TRUE,SUMIFS(Export!$V:$V,Export!$B:$B,$B$11,Export!$C:$C,AG26),0)+IF($A$12=TRUE,SUMIFS(Export!$V:$V,Export!$B:$B,$B$12,Export!$C:$C,AG26),0)+IF($A$13=TRUE,SUMIFS(Export!$V:$V,Export!$B:$B,$B$13,Export!$C:$C,AG26),0)+IF($A$14=TRUE,SUMIFS(Export!$V:$V,Export!$B:$B,$B$14,Export!$C:$C,AG26),0)+IF($A$15=TRUE,SUMIFS(Export!$V:$V,Export!$B:$B,$B$15,Export!$C:$C,AG26),0)+IF($A$16=TRUE,SUMIFS(Export!$V:$V,Export!$B:$B,$B$16,Export!$C:$C,AG26),0)+IF($A$17=TRUE,SUMIFS(Export!$V:$V,Export!$B:$B,$B$17,Export!$C:$C,AG26),0)+IF($A$18=TRUE,SUMIFS(Export!$V:$V,Export!$B:$B,$B$18,Export!$C:$C,AG26),0)</f>
        <v>0</v>
      </c>
      <c r="AH32" s="148">
        <f>IF($A$4=TRUE,SUMIFS(Export!$V:$V,Export!$B:$B,$B$4,Export!$C:$C,AH26),0)+IF($A$5=TRUE,SUMIFS(Export!$V:$V,Export!$B:$B,$B$5,Export!$C:$C,AH26),0)+IF($A$6=TRUE,SUMIFS(Export!$V:$V,Export!$B:$B,$B$6,Export!$C:$C,AH26),0)+IF($A$7=TRUE,SUMIFS(Export!$V:$V,Export!$B:$B,$B$7,Export!$C:$C,AH26),0)+IF($A$8=TRUE,SUMIFS(Export!$V:$V,Export!$B:$B,$B$8,Export!$C:$C,AH26),0)+IF($A$9=TRUE,SUMIFS(Export!$V:$V,Export!$B:$B,$B$9,Export!$C:$C,AH26),0)+IF($A$10=TRUE,SUMIFS(Export!$V:$V,Export!$B:$B,$B$10,Export!$C:$C,AH26),0)+IF($A$11=TRUE,SUMIFS(Export!$V:$V,Export!$B:$B,$B$11,Export!$C:$C,AH26),0)+IF($A$12=TRUE,SUMIFS(Export!$V:$V,Export!$B:$B,$B$12,Export!$C:$C,AH26),0)+IF($A$13=TRUE,SUMIFS(Export!$V:$V,Export!$B:$B,$B$13,Export!$C:$C,AH26),0)+IF($A$14=TRUE,SUMIFS(Export!$V:$V,Export!$B:$B,$B$14,Export!$C:$C,AH26),0)+IF($A$15=TRUE,SUMIFS(Export!$V:$V,Export!$B:$B,$B$15,Export!$C:$C,AH26),0)+IF($A$16=TRUE,SUMIFS(Export!$V:$V,Export!$B:$B,$B$16,Export!$C:$C,AH26),0)+IF($A$17=TRUE,SUMIFS(Export!$V:$V,Export!$B:$B,$B$17,Export!$C:$C,AH26),0)+IF($A$18=TRUE,SUMIFS(Export!$V:$V,Export!$B:$B,$B$18,Export!$C:$C,AH26),0)</f>
        <v>0</v>
      </c>
      <c r="AI32" s="148">
        <f>IF($A$4=TRUE,SUMIFS(Export!$V:$V,Export!$B:$B,$B$4,Export!$C:$C,AI26),0)+IF($A$5=TRUE,SUMIFS(Export!$V:$V,Export!$B:$B,$B$5,Export!$C:$C,AI26),0)+IF($A$6=TRUE,SUMIFS(Export!$V:$V,Export!$B:$B,$B$6,Export!$C:$C,AI26),0)+IF($A$7=TRUE,SUMIFS(Export!$V:$V,Export!$B:$B,$B$7,Export!$C:$C,AI26),0)+IF($A$8=TRUE,SUMIFS(Export!$V:$V,Export!$B:$B,$B$8,Export!$C:$C,AI26),0)+IF($A$9=TRUE,SUMIFS(Export!$V:$V,Export!$B:$B,$B$9,Export!$C:$C,AI26),0)+IF($A$10=TRUE,SUMIFS(Export!$V:$V,Export!$B:$B,$B$10,Export!$C:$C,AI26),0)+IF($A$11=TRUE,SUMIFS(Export!$V:$V,Export!$B:$B,$B$11,Export!$C:$C,AI26),0)+IF($A$12=TRUE,SUMIFS(Export!$V:$V,Export!$B:$B,$B$12,Export!$C:$C,AI26),0)+IF($A$13=TRUE,SUMIFS(Export!$V:$V,Export!$B:$B,$B$13,Export!$C:$C,AI26),0)+IF($A$14=TRUE,SUMIFS(Export!$V:$V,Export!$B:$B,$B$14,Export!$C:$C,AI26),0)+IF($A$15=TRUE,SUMIFS(Export!$V:$V,Export!$B:$B,$B$15,Export!$C:$C,AI26),0)+IF($A$16=TRUE,SUMIFS(Export!$V:$V,Export!$B:$B,$B$16,Export!$C:$C,AI26),0)+IF($A$17=TRUE,SUMIFS(Export!$V:$V,Export!$B:$B,$B$17,Export!$C:$C,AI26),0)+IF($A$18=TRUE,SUMIFS(Export!$V:$V,Export!$B:$B,$B$18,Export!$C:$C,AI26),0)</f>
        <v>0</v>
      </c>
      <c r="AJ32" s="148">
        <f>IF($A$4=TRUE,SUMIFS(Export!$V:$V,Export!$B:$B,$B$4,Export!$C:$C,AJ26),0)+IF($A$5=TRUE,SUMIFS(Export!$V:$V,Export!$B:$B,$B$5,Export!$C:$C,AJ26),0)+IF($A$6=TRUE,SUMIFS(Export!$V:$V,Export!$B:$B,$B$6,Export!$C:$C,AJ26),0)+IF($A$7=TRUE,SUMIFS(Export!$V:$V,Export!$B:$B,$B$7,Export!$C:$C,AJ26),0)+IF($A$8=TRUE,SUMIFS(Export!$V:$V,Export!$B:$B,$B$8,Export!$C:$C,AJ26),0)+IF($A$9=TRUE,SUMIFS(Export!$V:$V,Export!$B:$B,$B$9,Export!$C:$C,AJ26),0)+IF($A$10=TRUE,SUMIFS(Export!$V:$V,Export!$B:$B,$B$10,Export!$C:$C,AJ26),0)+IF($A$11=TRUE,SUMIFS(Export!$V:$V,Export!$B:$B,$B$11,Export!$C:$C,AJ26),0)+IF($A$12=TRUE,SUMIFS(Export!$V:$V,Export!$B:$B,$B$12,Export!$C:$C,AJ26),0)+IF($A$13=TRUE,SUMIFS(Export!$V:$V,Export!$B:$B,$B$13,Export!$C:$C,AJ26),0)+IF($A$14=TRUE,SUMIFS(Export!$V:$V,Export!$B:$B,$B$14,Export!$C:$C,AJ26),0)+IF($A$15=TRUE,SUMIFS(Export!$V:$V,Export!$B:$B,$B$15,Export!$C:$C,AJ26),0)+IF($A$16=TRUE,SUMIFS(Export!$V:$V,Export!$B:$B,$B$16,Export!$C:$C,AJ26),0)+IF($A$17=TRUE,SUMIFS(Export!$V:$V,Export!$B:$B,$B$17,Export!$C:$C,AJ26),0)+IF($A$18=TRUE,SUMIFS(Export!$V:$V,Export!$B:$B,$B$18,Export!$C:$C,AJ26),0)</f>
        <v>0</v>
      </c>
      <c r="AK32" s="148">
        <f>IF($A$4=TRUE,SUMIFS(Export!$V:$V,Export!$B:$B,$B$4,Export!$C:$C,AK26),0)+IF($A$5=TRUE,SUMIFS(Export!$V:$V,Export!$B:$B,$B$5,Export!$C:$C,AK26),0)+IF($A$6=TRUE,SUMIFS(Export!$V:$V,Export!$B:$B,$B$6,Export!$C:$C,AK26),0)+IF($A$7=TRUE,SUMIFS(Export!$V:$V,Export!$B:$B,$B$7,Export!$C:$C,AK26),0)+IF($A$8=TRUE,SUMIFS(Export!$V:$V,Export!$B:$B,$B$8,Export!$C:$C,AK26),0)+IF($A$9=TRUE,SUMIFS(Export!$V:$V,Export!$B:$B,$B$9,Export!$C:$C,AK26),0)+IF($A$10=TRUE,SUMIFS(Export!$V:$V,Export!$B:$B,$B$10,Export!$C:$C,AK26),0)+IF($A$11=TRUE,SUMIFS(Export!$V:$V,Export!$B:$B,$B$11,Export!$C:$C,AK26),0)+IF($A$12=TRUE,SUMIFS(Export!$V:$V,Export!$B:$B,$B$12,Export!$C:$C,AK26),0)+IF($A$13=TRUE,SUMIFS(Export!$V:$V,Export!$B:$B,$B$13,Export!$C:$C,AK26),0)+IF($A$14=TRUE,SUMIFS(Export!$V:$V,Export!$B:$B,$B$14,Export!$C:$C,AK26),0)+IF($A$15=TRUE,SUMIFS(Export!$V:$V,Export!$B:$B,$B$15,Export!$C:$C,AK26),0)+IF($A$16=TRUE,SUMIFS(Export!$V:$V,Export!$B:$B,$B$16,Export!$C:$C,AK26),0)+IF($A$17=TRUE,SUMIFS(Export!$V:$V,Export!$B:$B,$B$17,Export!$C:$C,AK26),0)+IF($A$18=TRUE,SUMIFS(Export!$V:$V,Export!$B:$B,$B$18,Export!$C:$C,AK26),0)</f>
        <v>0</v>
      </c>
      <c r="AL32" s="148">
        <f>IF($A$4=TRUE,SUMIFS(Export!$V:$V,Export!$B:$B,$B$4,Export!$C:$C,AL26),0)+IF($A$5=TRUE,SUMIFS(Export!$V:$V,Export!$B:$B,$B$5,Export!$C:$C,AL26),0)+IF($A$6=TRUE,SUMIFS(Export!$V:$V,Export!$B:$B,$B$6,Export!$C:$C,AL26),0)+IF($A$7=TRUE,SUMIFS(Export!$V:$V,Export!$B:$B,$B$7,Export!$C:$C,AL26),0)+IF($A$8=TRUE,SUMIFS(Export!$V:$V,Export!$B:$B,$B$8,Export!$C:$C,AL26),0)+IF($A$9=TRUE,SUMIFS(Export!$V:$V,Export!$B:$B,$B$9,Export!$C:$C,AL26),0)+IF($A$10=TRUE,SUMIFS(Export!$V:$V,Export!$B:$B,$B$10,Export!$C:$C,AL26),0)+IF($A$11=TRUE,SUMIFS(Export!$V:$V,Export!$B:$B,$B$11,Export!$C:$C,AL26),0)+IF($A$12=TRUE,SUMIFS(Export!$V:$V,Export!$B:$B,$B$12,Export!$C:$C,AL26),0)+IF($A$13=TRUE,SUMIFS(Export!$V:$V,Export!$B:$B,$B$13,Export!$C:$C,AL26),0)+IF($A$14=TRUE,SUMIFS(Export!$V:$V,Export!$B:$B,$B$14,Export!$C:$C,AL26),0)+IF($A$15=TRUE,SUMIFS(Export!$V:$V,Export!$B:$B,$B$15,Export!$C:$C,AL26),0)+IF($A$16=TRUE,SUMIFS(Export!$V:$V,Export!$B:$B,$B$16,Export!$C:$C,AL26),0)+IF($A$17=TRUE,SUMIFS(Export!$V:$V,Export!$B:$B,$B$17,Export!$C:$C,AL26),0)+IF($A$18=TRUE,SUMIFS(Export!$V:$V,Export!$B:$B,$B$18,Export!$C:$C,AL26),0)</f>
        <v>0</v>
      </c>
    </row>
    <row r="33" spans="21:38" x14ac:dyDescent="0.2">
      <c r="U33" s="135" t="s">
        <v>173</v>
      </c>
      <c r="V33" s="140">
        <f>(IF($A$4=TRUE,SUMIFS(Export!$W:$W,Export!$B:$B,$B$4,Export!$C:$C,V26),0)+IF($A$5=TRUE,SUMIFS(Export!$W:$W,Export!$B:$B,$B$5,Export!$C:$C,V26),0)+IF($A$6=TRUE,SUMIFS(Export!$W:$W,Export!$B:$B,$B$6,Export!$C:$C,V26),0)+IF($A$7=TRUE,SUMIFS(Export!$W:$W,Export!$B:$B,$B$7,Export!$C:$C,V26),0)+IF($A$8=TRUE,SUMIFS(Export!$W:$W,Export!$B:$B,$B$8,Export!$C:$C,V26),0)+IF($A$9=TRUE,SUMIFS(Export!$W:$W,Export!$B:$B,$B$9,Export!$C:$C,V26),0)+IF($A$10=TRUE,SUMIFS(Export!$W:$W,Export!$B:$B,$B$10,Export!$C:$C,V26),0)+IF($A$11=TRUE,SUMIFS(Export!$W:$W,Export!$B:$B,$B$11,Export!$C:$C,V26),0)+IF($A$12=TRUE,SUMIFS(Export!$W:$W,Export!$B:$B,$B$12,Export!$C:$C,V26),0)+IF($A$13=TRUE,SUMIFS(Export!$W:$W,Export!$B:$B,$B$13,Export!$C:$C,V26),0)+IF($A$14=TRUE,SUMIFS(Export!$W:$W,Export!$B:$B,$B$14,Export!$C:$C,V26),0)+IF($A$15=TRUE,SUMIFS(Export!$W:$W,Export!$B:$B,$B$15,Export!$C:$C,V26),0)+IF($A$16=TRUE,SUMIFS(Export!$W:$W,Export!$B:$B,$B$16,Export!$C:$C,V26),0)+IF($A$17=TRUE,SUMIFS(Export!$W:$W,Export!$B:$B,$B$17,Export!$C:$C,V26),0)+IF($A$18=TRUE,SUMIFS(Export!$W:$W,Export!$B:$B,$B$18,Export!$C:$C,V26),0))*-1</f>
        <v>0</v>
      </c>
      <c r="W33" s="140">
        <f>(IF($A$4=TRUE,SUMIFS(Export!$W:$W,Export!$B:$B,$B$4,Export!$C:$C,W26),0)+IF($A$5=TRUE,SUMIFS(Export!$W:$W,Export!$B:$B,$B$5,Export!$C:$C,W26),0)+IF($A$6=TRUE,SUMIFS(Export!$W:$W,Export!$B:$B,$B$6,Export!$C:$C,W26),0)+IF($A$7=TRUE,SUMIFS(Export!$W:$W,Export!$B:$B,$B$7,Export!$C:$C,W26),0)+IF($A$8=TRUE,SUMIFS(Export!$W:$W,Export!$B:$B,$B$8,Export!$C:$C,W26),0)+IF($A$9=TRUE,SUMIFS(Export!$W:$W,Export!$B:$B,$B$9,Export!$C:$C,W26),0)+IF($A$10=TRUE,SUMIFS(Export!$W:$W,Export!$B:$B,$B$10,Export!$C:$C,W26),0)+IF($A$11=TRUE,SUMIFS(Export!$W:$W,Export!$B:$B,$B$11,Export!$C:$C,W26),0)+IF($A$12=TRUE,SUMIFS(Export!$W:$W,Export!$B:$B,$B$12,Export!$C:$C,W26),0)+IF($A$13=TRUE,SUMIFS(Export!$W:$W,Export!$B:$B,$B$13,Export!$C:$C,W26),0)+IF($A$14=TRUE,SUMIFS(Export!$W:$W,Export!$B:$B,$B$14,Export!$C:$C,W26),0)+IF($A$15=TRUE,SUMIFS(Export!$W:$W,Export!$B:$B,$B$15,Export!$C:$C,W26),0)+IF($A$16=TRUE,SUMIFS(Export!$W:$W,Export!$B:$B,$B$16,Export!$C:$C,W26),0)+IF($A$17=TRUE,SUMIFS(Export!$W:$W,Export!$B:$B,$B$17,Export!$C:$C,W26),0)+IF($A$18=TRUE,SUMIFS(Export!$W:$W,Export!$B:$B,$B$18,Export!$C:$C,W26),0))*-1</f>
        <v>0</v>
      </c>
      <c r="X33" s="140">
        <f>(IF($A$4=TRUE,SUMIFS(Export!$W:$W,Export!$B:$B,$B$4,Export!$C:$C,X26),0)+IF($A$5=TRUE,SUMIFS(Export!$W:$W,Export!$B:$B,$B$5,Export!$C:$C,X26),0)+IF($A$6=TRUE,SUMIFS(Export!$W:$W,Export!$B:$B,$B$6,Export!$C:$C,X26),0)+IF($A$7=TRUE,SUMIFS(Export!$W:$W,Export!$B:$B,$B$7,Export!$C:$C,X26),0)+IF($A$8=TRUE,SUMIFS(Export!$W:$W,Export!$B:$B,$B$8,Export!$C:$C,X26),0)+IF($A$9=TRUE,SUMIFS(Export!$W:$W,Export!$B:$B,$B$9,Export!$C:$C,X26),0)+IF($A$10=TRUE,SUMIFS(Export!$W:$W,Export!$B:$B,$B$10,Export!$C:$C,X26),0)+IF($A$11=TRUE,SUMIFS(Export!$W:$W,Export!$B:$B,$B$11,Export!$C:$C,X26),0)+IF($A$12=TRUE,SUMIFS(Export!$W:$W,Export!$B:$B,$B$12,Export!$C:$C,X26),0)+IF($A$13=TRUE,SUMIFS(Export!$W:$W,Export!$B:$B,$B$13,Export!$C:$C,X26),0)+IF($A$14=TRUE,SUMIFS(Export!$W:$W,Export!$B:$B,$B$14,Export!$C:$C,X26),0)+IF($A$15=TRUE,SUMIFS(Export!$W:$W,Export!$B:$B,$B$15,Export!$C:$C,X26),0)+IF($A$16=TRUE,SUMIFS(Export!$W:$W,Export!$B:$B,$B$16,Export!$C:$C,X26),0)+IF($A$17=TRUE,SUMIFS(Export!$W:$W,Export!$B:$B,$B$17,Export!$C:$C,X26),0)+IF($A$18=TRUE,SUMIFS(Export!$W:$W,Export!$B:$B,$B$18,Export!$C:$C,X26),0))*-1</f>
        <v>0</v>
      </c>
      <c r="Y33" s="140">
        <f>(IF($A$4=TRUE,SUMIFS(Export!$W:$W,Export!$B:$B,$B$4,Export!$C:$C,Y26),0)+IF($A$5=TRUE,SUMIFS(Export!$W:$W,Export!$B:$B,$B$5,Export!$C:$C,Y26),0)+IF($A$6=TRUE,SUMIFS(Export!$W:$W,Export!$B:$B,$B$6,Export!$C:$C,Y26),0)+IF($A$7=TRUE,SUMIFS(Export!$W:$W,Export!$B:$B,$B$7,Export!$C:$C,Y26),0)+IF($A$8=TRUE,SUMIFS(Export!$W:$W,Export!$B:$B,$B$8,Export!$C:$C,Y26),0)+IF($A$9=TRUE,SUMIFS(Export!$W:$W,Export!$B:$B,$B$9,Export!$C:$C,Y26),0)+IF($A$10=TRUE,SUMIFS(Export!$W:$W,Export!$B:$B,$B$10,Export!$C:$C,Y26),0)+IF($A$11=TRUE,SUMIFS(Export!$W:$W,Export!$B:$B,$B$11,Export!$C:$C,Y26),0)+IF($A$12=TRUE,SUMIFS(Export!$W:$W,Export!$B:$B,$B$12,Export!$C:$C,Y26),0)+IF($A$13=TRUE,SUMIFS(Export!$W:$W,Export!$B:$B,$B$13,Export!$C:$C,Y26),0)+IF($A$14=TRUE,SUMIFS(Export!$W:$W,Export!$B:$B,$B$14,Export!$C:$C,Y26),0)+IF($A$15=TRUE,SUMIFS(Export!$W:$W,Export!$B:$B,$B$15,Export!$C:$C,Y26),0)+IF($A$16=TRUE,SUMIFS(Export!$W:$W,Export!$B:$B,$B$16,Export!$C:$C,Y26),0)+IF($A$17=TRUE,SUMIFS(Export!$W:$W,Export!$B:$B,$B$17,Export!$C:$C,Y26),0)+IF($A$18=TRUE,SUMIFS(Export!$W:$W,Export!$B:$B,$B$18,Export!$C:$C,Y26),0))*-1</f>
        <v>0</v>
      </c>
      <c r="Z33" s="140">
        <f>(IF($A$4=TRUE,SUMIFS(Export!$W:$W,Export!$B:$B,$B$4,Export!$C:$C,Z26),0)+IF($A$5=TRUE,SUMIFS(Export!$W:$W,Export!$B:$B,$B$5,Export!$C:$C,Z26),0)+IF($A$6=TRUE,SUMIFS(Export!$W:$W,Export!$B:$B,$B$6,Export!$C:$C,Z26),0)+IF($A$7=TRUE,SUMIFS(Export!$W:$W,Export!$B:$B,$B$7,Export!$C:$C,Z26),0)+IF($A$8=TRUE,SUMIFS(Export!$W:$W,Export!$B:$B,$B$8,Export!$C:$C,Z26),0)+IF($A$9=TRUE,SUMIFS(Export!$W:$W,Export!$B:$B,$B$9,Export!$C:$C,Z26),0)+IF($A$10=TRUE,SUMIFS(Export!$W:$W,Export!$B:$B,$B$10,Export!$C:$C,Z26),0)+IF($A$11=TRUE,SUMIFS(Export!$W:$W,Export!$B:$B,$B$11,Export!$C:$C,Z26),0)+IF($A$12=TRUE,SUMIFS(Export!$W:$W,Export!$B:$B,$B$12,Export!$C:$C,Z26),0)+IF($A$13=TRUE,SUMIFS(Export!$W:$W,Export!$B:$B,$B$13,Export!$C:$C,Z26),0)+IF($A$14=TRUE,SUMIFS(Export!$W:$W,Export!$B:$B,$B$14,Export!$C:$C,Z26),0)+IF($A$15=TRUE,SUMIFS(Export!$W:$W,Export!$B:$B,$B$15,Export!$C:$C,Z26),0)+IF($A$16=TRUE,SUMIFS(Export!$W:$W,Export!$B:$B,$B$16,Export!$C:$C,Z26),0)+IF($A$17=TRUE,SUMIFS(Export!$W:$W,Export!$B:$B,$B$17,Export!$C:$C,Z26),0)+IF($A$18=TRUE,SUMIFS(Export!$W:$W,Export!$B:$B,$B$18,Export!$C:$C,Z26),0))*-1</f>
        <v>0</v>
      </c>
      <c r="AA33" s="140">
        <f>(IF($A$4=TRUE,SUMIFS(Export!$W:$W,Export!$B:$B,$B$4,Export!$C:$C,AA26),0)+IF($A$5=TRUE,SUMIFS(Export!$W:$W,Export!$B:$B,$B$5,Export!$C:$C,AA26),0)+IF($A$6=TRUE,SUMIFS(Export!$W:$W,Export!$B:$B,$B$6,Export!$C:$C,AA26),0)+IF($A$7=TRUE,SUMIFS(Export!$W:$W,Export!$B:$B,$B$7,Export!$C:$C,AA26),0)+IF($A$8=TRUE,SUMIFS(Export!$W:$W,Export!$B:$B,$B$8,Export!$C:$C,AA26),0)+IF($A$9=TRUE,SUMIFS(Export!$W:$W,Export!$B:$B,$B$9,Export!$C:$C,AA26),0)+IF($A$10=TRUE,SUMIFS(Export!$W:$W,Export!$B:$B,$B$10,Export!$C:$C,AA26),0)+IF($A$11=TRUE,SUMIFS(Export!$W:$W,Export!$B:$B,$B$11,Export!$C:$C,AA26),0)+IF($A$12=TRUE,SUMIFS(Export!$W:$W,Export!$B:$B,$B$12,Export!$C:$C,AA26),0)+IF($A$13=TRUE,SUMIFS(Export!$W:$W,Export!$B:$B,$B$13,Export!$C:$C,AA26),0)+IF($A$14=TRUE,SUMIFS(Export!$W:$W,Export!$B:$B,$B$14,Export!$C:$C,AA26),0)+IF($A$15=TRUE,SUMIFS(Export!$W:$W,Export!$B:$B,$B$15,Export!$C:$C,AA26),0)+IF($A$16=TRUE,SUMIFS(Export!$W:$W,Export!$B:$B,$B$16,Export!$C:$C,AA26),0)+IF($A$17=TRUE,SUMIFS(Export!$W:$W,Export!$B:$B,$B$17,Export!$C:$C,AA26),0)+IF($A$18=TRUE,SUMIFS(Export!$W:$W,Export!$B:$B,$B$18,Export!$C:$C,AA26),0))*-1</f>
        <v>0</v>
      </c>
      <c r="AB33" s="140">
        <f>(IF($A$4=TRUE,SUMIFS(Export!$W:$W,Export!$B:$B,$B$4,Export!$C:$C,AB26),0)+IF($A$5=TRUE,SUMIFS(Export!$W:$W,Export!$B:$B,$B$5,Export!$C:$C,AB26),0)+IF($A$6=TRUE,SUMIFS(Export!$W:$W,Export!$B:$B,$B$6,Export!$C:$C,AB26),0)+IF($A$7=TRUE,SUMIFS(Export!$W:$W,Export!$B:$B,$B$7,Export!$C:$C,AB26),0)+IF($A$8=TRUE,SUMIFS(Export!$W:$W,Export!$B:$B,$B$8,Export!$C:$C,AB26),0)+IF($A$9=TRUE,SUMIFS(Export!$W:$W,Export!$B:$B,$B$9,Export!$C:$C,AB26),0)+IF($A$10=TRUE,SUMIFS(Export!$W:$W,Export!$B:$B,$B$10,Export!$C:$C,AB26),0)+IF($A$11=TRUE,SUMIFS(Export!$W:$W,Export!$B:$B,$B$11,Export!$C:$C,AB26),0)+IF($A$12=TRUE,SUMIFS(Export!$W:$W,Export!$B:$B,$B$12,Export!$C:$C,AB26),0)+IF($A$13=TRUE,SUMIFS(Export!$W:$W,Export!$B:$B,$B$13,Export!$C:$C,AB26),0)+IF($A$14=TRUE,SUMIFS(Export!$W:$W,Export!$B:$B,$B$14,Export!$C:$C,AB26),0)+IF($A$15=TRUE,SUMIFS(Export!$W:$W,Export!$B:$B,$B$15,Export!$C:$C,AB26),0)+IF($A$16=TRUE,SUMIFS(Export!$W:$W,Export!$B:$B,$B$16,Export!$C:$C,AB26),0)+IF($A$17=TRUE,SUMIFS(Export!$W:$W,Export!$B:$B,$B$17,Export!$C:$C,AB26),0)+IF($A$18=TRUE,SUMIFS(Export!$W:$W,Export!$B:$B,$B$18,Export!$C:$C,AB26),0))*-1</f>
        <v>0</v>
      </c>
      <c r="AC33" s="140">
        <f>(IF($A$4=TRUE,SUMIFS(Export!$W:$W,Export!$B:$B,$B$4,Export!$C:$C,AC26),0)+IF($A$5=TRUE,SUMIFS(Export!$W:$W,Export!$B:$B,$B$5,Export!$C:$C,AC26),0)+IF($A$6=TRUE,SUMIFS(Export!$W:$W,Export!$B:$B,$B$6,Export!$C:$C,AC26),0)+IF($A$7=TRUE,SUMIFS(Export!$W:$W,Export!$B:$B,$B$7,Export!$C:$C,AC26),0)+IF($A$8=TRUE,SUMIFS(Export!$W:$W,Export!$B:$B,$B$8,Export!$C:$C,AC26),0)+IF($A$9=TRUE,SUMIFS(Export!$W:$W,Export!$B:$B,$B$9,Export!$C:$C,AC26),0)+IF($A$10=TRUE,SUMIFS(Export!$W:$W,Export!$B:$B,$B$10,Export!$C:$C,AC26),0)+IF($A$11=TRUE,SUMIFS(Export!$W:$W,Export!$B:$B,$B$11,Export!$C:$C,AC26),0)+IF($A$12=TRUE,SUMIFS(Export!$W:$W,Export!$B:$B,$B$12,Export!$C:$C,AC26),0)+IF($A$13=TRUE,SUMIFS(Export!$W:$W,Export!$B:$B,$B$13,Export!$C:$C,AC26),0)+IF($A$14=TRUE,SUMIFS(Export!$W:$W,Export!$B:$B,$B$14,Export!$C:$C,AC26),0)+IF($A$15=TRUE,SUMIFS(Export!$W:$W,Export!$B:$B,$B$15,Export!$C:$C,AC26),0)+IF($A$16=TRUE,SUMIFS(Export!$W:$W,Export!$B:$B,$B$16,Export!$C:$C,AC26),0)+IF($A$17=TRUE,SUMIFS(Export!$W:$W,Export!$B:$B,$B$17,Export!$C:$C,AC26),0)+IF($A$18=TRUE,SUMIFS(Export!$W:$W,Export!$B:$B,$B$18,Export!$C:$C,AC26),0))*-1</f>
        <v>0</v>
      </c>
      <c r="AD33" s="140">
        <f>(IF($A$4=TRUE,SUMIFS(Export!$W:$W,Export!$B:$B,$B$4,Export!$C:$C,AD26),0)+IF($A$5=TRUE,SUMIFS(Export!$W:$W,Export!$B:$B,$B$5,Export!$C:$C,AD26),0)+IF($A$6=TRUE,SUMIFS(Export!$W:$W,Export!$B:$B,$B$6,Export!$C:$C,AD26),0)+IF($A$7=TRUE,SUMIFS(Export!$W:$W,Export!$B:$B,$B$7,Export!$C:$C,AD26),0)+IF($A$8=TRUE,SUMIFS(Export!$W:$W,Export!$B:$B,$B$8,Export!$C:$C,AD26),0)+IF($A$9=TRUE,SUMIFS(Export!$W:$W,Export!$B:$B,$B$9,Export!$C:$C,AD26),0)+IF($A$10=TRUE,SUMIFS(Export!$W:$W,Export!$B:$B,$B$10,Export!$C:$C,AD26),0)+IF($A$11=TRUE,SUMIFS(Export!$W:$W,Export!$B:$B,$B$11,Export!$C:$C,AD26),0)+IF($A$12=TRUE,SUMIFS(Export!$W:$W,Export!$B:$B,$B$12,Export!$C:$C,AD26),0)+IF($A$13=TRUE,SUMIFS(Export!$W:$W,Export!$B:$B,$B$13,Export!$C:$C,AD26),0)+IF($A$14=TRUE,SUMIFS(Export!$W:$W,Export!$B:$B,$B$14,Export!$C:$C,AD26),0)+IF($A$15=TRUE,SUMIFS(Export!$W:$W,Export!$B:$B,$B$15,Export!$C:$C,AD26),0)+IF($A$16=TRUE,SUMIFS(Export!$W:$W,Export!$B:$B,$B$16,Export!$C:$C,AD26),0)+IF($A$17=TRUE,SUMIFS(Export!$W:$W,Export!$B:$B,$B$17,Export!$C:$C,AD26),0)+IF($A$18=TRUE,SUMIFS(Export!$W:$W,Export!$B:$B,$B$18,Export!$C:$C,AD26),0))*-1</f>
        <v>0</v>
      </c>
      <c r="AE33" s="140">
        <f>(IF($A$4=TRUE,SUMIFS(Export!$W:$W,Export!$B:$B,$B$4,Export!$C:$C,AE26),0)+IF($A$5=TRUE,SUMIFS(Export!$W:$W,Export!$B:$B,$B$5,Export!$C:$C,AE26),0)+IF($A$6=TRUE,SUMIFS(Export!$W:$W,Export!$B:$B,$B$6,Export!$C:$C,AE26),0)+IF($A$7=TRUE,SUMIFS(Export!$W:$W,Export!$B:$B,$B$7,Export!$C:$C,AE26),0)+IF($A$8=TRUE,SUMIFS(Export!$W:$W,Export!$B:$B,$B$8,Export!$C:$C,AE26),0)+IF($A$9=TRUE,SUMIFS(Export!$W:$W,Export!$B:$B,$B$9,Export!$C:$C,AE26),0)+IF($A$10=TRUE,SUMIFS(Export!$W:$W,Export!$B:$B,$B$10,Export!$C:$C,AE26),0)+IF($A$11=TRUE,SUMIFS(Export!$W:$W,Export!$B:$B,$B$11,Export!$C:$C,AE26),0)+IF($A$12=TRUE,SUMIFS(Export!$W:$W,Export!$B:$B,$B$12,Export!$C:$C,AE26),0)+IF($A$13=TRUE,SUMIFS(Export!$W:$W,Export!$B:$B,$B$13,Export!$C:$C,AE26),0)+IF($A$14=TRUE,SUMIFS(Export!$W:$W,Export!$B:$B,$B$14,Export!$C:$C,AE26),0)+IF($A$15=TRUE,SUMIFS(Export!$W:$W,Export!$B:$B,$B$15,Export!$C:$C,AE26),0)+IF($A$16=TRUE,SUMIFS(Export!$W:$W,Export!$B:$B,$B$16,Export!$C:$C,AE26),0)+IF($A$17=TRUE,SUMIFS(Export!$W:$W,Export!$B:$B,$B$17,Export!$C:$C,AE26),0)+IF($A$18=TRUE,SUMIFS(Export!$W:$W,Export!$B:$B,$B$18,Export!$C:$C,AE26),0))*-1</f>
        <v>0</v>
      </c>
      <c r="AF33" s="140">
        <f>(IF($A$4=TRUE,SUMIFS(Export!$W:$W,Export!$B:$B,$B$4,Export!$C:$C,AF26),0)+IF($A$5=TRUE,SUMIFS(Export!$W:$W,Export!$B:$B,$B$5,Export!$C:$C,AF26),0)+IF($A$6=TRUE,SUMIFS(Export!$W:$W,Export!$B:$B,$B$6,Export!$C:$C,AF26),0)+IF($A$7=TRUE,SUMIFS(Export!$W:$W,Export!$B:$B,$B$7,Export!$C:$C,AF26),0)+IF($A$8=TRUE,SUMIFS(Export!$W:$W,Export!$B:$B,$B$8,Export!$C:$C,AF26),0)+IF($A$9=TRUE,SUMIFS(Export!$W:$W,Export!$B:$B,$B$9,Export!$C:$C,AF26),0)+IF($A$10=TRUE,SUMIFS(Export!$W:$W,Export!$B:$B,$B$10,Export!$C:$C,AF26),0)+IF($A$11=TRUE,SUMIFS(Export!$W:$W,Export!$B:$B,$B$11,Export!$C:$C,AF26),0)+IF($A$12=TRUE,SUMIFS(Export!$W:$W,Export!$B:$B,$B$12,Export!$C:$C,AF26),0)+IF($A$13=TRUE,SUMIFS(Export!$W:$W,Export!$B:$B,$B$13,Export!$C:$C,AF26),0)+IF($A$14=TRUE,SUMIFS(Export!$W:$W,Export!$B:$B,$B$14,Export!$C:$C,AF26),0)+IF($A$15=TRUE,SUMIFS(Export!$W:$W,Export!$B:$B,$B$15,Export!$C:$C,AF26),0)+IF($A$16=TRUE,SUMIFS(Export!$W:$W,Export!$B:$B,$B$16,Export!$C:$C,AF26),0)+IF($A$17=TRUE,SUMIFS(Export!$W:$W,Export!$B:$B,$B$17,Export!$C:$C,AF26),0)+IF($A$18=TRUE,SUMIFS(Export!$W:$W,Export!$B:$B,$B$18,Export!$C:$C,AF26),0))*-1</f>
        <v>0</v>
      </c>
      <c r="AG33" s="140">
        <f>(IF($A$4=TRUE,SUMIFS(Export!$W:$W,Export!$B:$B,$B$4,Export!$C:$C,AG26),0)+IF($A$5=TRUE,SUMIFS(Export!$W:$W,Export!$B:$B,$B$5,Export!$C:$C,AG26),0)+IF($A$6=TRUE,SUMIFS(Export!$W:$W,Export!$B:$B,$B$6,Export!$C:$C,AG26),0)+IF($A$7=TRUE,SUMIFS(Export!$W:$W,Export!$B:$B,$B$7,Export!$C:$C,AG26),0)+IF($A$8=TRUE,SUMIFS(Export!$W:$W,Export!$B:$B,$B$8,Export!$C:$C,AG26),0)+IF($A$9=TRUE,SUMIFS(Export!$W:$W,Export!$B:$B,$B$9,Export!$C:$C,AG26),0)+IF($A$10=TRUE,SUMIFS(Export!$W:$W,Export!$B:$B,$B$10,Export!$C:$C,AG26),0)+IF($A$11=TRUE,SUMIFS(Export!$W:$W,Export!$B:$B,$B$11,Export!$C:$C,AG26),0)+IF($A$12=TRUE,SUMIFS(Export!$W:$W,Export!$B:$B,$B$12,Export!$C:$C,AG26),0)+IF($A$13=TRUE,SUMIFS(Export!$W:$W,Export!$B:$B,$B$13,Export!$C:$C,AG26),0)+IF($A$14=TRUE,SUMIFS(Export!$W:$W,Export!$B:$B,$B$14,Export!$C:$C,AG26),0)+IF($A$15=TRUE,SUMIFS(Export!$W:$W,Export!$B:$B,$B$15,Export!$C:$C,AG26),0)+IF($A$16=TRUE,SUMIFS(Export!$W:$W,Export!$B:$B,$B$16,Export!$C:$C,AG26),0)+IF($A$17=TRUE,SUMIFS(Export!$W:$W,Export!$B:$B,$B$17,Export!$C:$C,AG26),0)+IF($A$18=TRUE,SUMIFS(Export!$W:$W,Export!$B:$B,$B$18,Export!$C:$C,AG26),0))*-1</f>
        <v>0</v>
      </c>
      <c r="AH33" s="140">
        <f>(IF($A$4=TRUE,SUMIFS(Export!$W:$W,Export!$B:$B,$B$4,Export!$C:$C,AH26),0)+IF($A$5=TRUE,SUMIFS(Export!$W:$W,Export!$B:$B,$B$5,Export!$C:$C,AH26),0)+IF($A$6=TRUE,SUMIFS(Export!$W:$W,Export!$B:$B,$B$6,Export!$C:$C,AH26),0)+IF($A$7=TRUE,SUMIFS(Export!$W:$W,Export!$B:$B,$B$7,Export!$C:$C,AH26),0)+IF($A$8=TRUE,SUMIFS(Export!$W:$W,Export!$B:$B,$B$8,Export!$C:$C,AH26),0)+IF($A$9=TRUE,SUMIFS(Export!$W:$W,Export!$B:$B,$B$9,Export!$C:$C,AH26),0)+IF($A$10=TRUE,SUMIFS(Export!$W:$W,Export!$B:$B,$B$10,Export!$C:$C,AH26),0)+IF($A$11=TRUE,SUMIFS(Export!$W:$W,Export!$B:$B,$B$11,Export!$C:$C,AH26),0)+IF($A$12=TRUE,SUMIFS(Export!$W:$W,Export!$B:$B,$B$12,Export!$C:$C,AH26),0)+IF($A$13=TRUE,SUMIFS(Export!$W:$W,Export!$B:$B,$B$13,Export!$C:$C,AH26),0)+IF($A$14=TRUE,SUMIFS(Export!$W:$W,Export!$B:$B,$B$14,Export!$C:$C,AH26),0)+IF($A$15=TRUE,SUMIFS(Export!$W:$W,Export!$B:$B,$B$15,Export!$C:$C,AH26),0)+IF($A$16=TRUE,SUMIFS(Export!$W:$W,Export!$B:$B,$B$16,Export!$C:$C,AH26),0)+IF($A$17=TRUE,SUMIFS(Export!$W:$W,Export!$B:$B,$B$17,Export!$C:$C,AH26),0)+IF($A$18=TRUE,SUMIFS(Export!$W:$W,Export!$B:$B,$B$18,Export!$C:$C,AH26),0))*-1</f>
        <v>0</v>
      </c>
      <c r="AI33" s="140">
        <f>(IF($A$4=TRUE,SUMIFS(Export!$W:$W,Export!$B:$B,$B$4,Export!$C:$C,AI26),0)+IF($A$5=TRUE,SUMIFS(Export!$W:$W,Export!$B:$B,$B$5,Export!$C:$C,AI26),0)+IF($A$6=TRUE,SUMIFS(Export!$W:$W,Export!$B:$B,$B$6,Export!$C:$C,AI26),0)+IF($A$7=TRUE,SUMIFS(Export!$W:$W,Export!$B:$B,$B$7,Export!$C:$C,AI26),0)+IF($A$8=TRUE,SUMIFS(Export!$W:$W,Export!$B:$B,$B$8,Export!$C:$C,AI26),0)+IF($A$9=TRUE,SUMIFS(Export!$W:$W,Export!$B:$B,$B$9,Export!$C:$C,AI26),0)+IF($A$10=TRUE,SUMIFS(Export!$W:$W,Export!$B:$B,$B$10,Export!$C:$C,AI26),0)+IF($A$11=TRUE,SUMIFS(Export!$W:$W,Export!$B:$B,$B$11,Export!$C:$C,AI26),0)+IF($A$12=TRUE,SUMIFS(Export!$W:$W,Export!$B:$B,$B$12,Export!$C:$C,AI26),0)+IF($A$13=TRUE,SUMIFS(Export!$W:$W,Export!$B:$B,$B$13,Export!$C:$C,AI26),0)+IF($A$14=TRUE,SUMIFS(Export!$W:$W,Export!$B:$B,$B$14,Export!$C:$C,AI26),0)+IF($A$15=TRUE,SUMIFS(Export!$W:$W,Export!$B:$B,$B$15,Export!$C:$C,AI26),0)+IF($A$16=TRUE,SUMIFS(Export!$W:$W,Export!$B:$B,$B$16,Export!$C:$C,AI26),0)+IF($A$17=TRUE,SUMIFS(Export!$W:$W,Export!$B:$B,$B$17,Export!$C:$C,AI26),0)+IF($A$18=TRUE,SUMIFS(Export!$W:$W,Export!$B:$B,$B$18,Export!$C:$C,AI26),0))*-1</f>
        <v>0</v>
      </c>
      <c r="AJ33" s="140">
        <f>(IF($A$4=TRUE,SUMIFS(Export!$W:$W,Export!$B:$B,$B$4,Export!$C:$C,AJ26),0)+IF($A$5=TRUE,SUMIFS(Export!$W:$W,Export!$B:$B,$B$5,Export!$C:$C,AJ26),0)+IF($A$6=TRUE,SUMIFS(Export!$W:$W,Export!$B:$B,$B$6,Export!$C:$C,AJ26),0)+IF($A$7=TRUE,SUMIFS(Export!$W:$W,Export!$B:$B,$B$7,Export!$C:$C,AJ26),0)+IF($A$8=TRUE,SUMIFS(Export!$W:$W,Export!$B:$B,$B$8,Export!$C:$C,AJ26),0)+IF($A$9=TRUE,SUMIFS(Export!$W:$W,Export!$B:$B,$B$9,Export!$C:$C,AJ26),0)+IF($A$10=TRUE,SUMIFS(Export!$W:$W,Export!$B:$B,$B$10,Export!$C:$C,AJ26),0)+IF($A$11=TRUE,SUMIFS(Export!$W:$W,Export!$B:$B,$B$11,Export!$C:$C,AJ26),0)+IF($A$12=TRUE,SUMIFS(Export!$W:$W,Export!$B:$B,$B$12,Export!$C:$C,AJ26),0)+IF($A$13=TRUE,SUMIFS(Export!$W:$W,Export!$B:$B,$B$13,Export!$C:$C,AJ26),0)+IF($A$14=TRUE,SUMIFS(Export!$W:$W,Export!$B:$B,$B$14,Export!$C:$C,AJ26),0)+IF($A$15=TRUE,SUMIFS(Export!$W:$W,Export!$B:$B,$B$15,Export!$C:$C,AJ26),0)+IF($A$16=TRUE,SUMIFS(Export!$W:$W,Export!$B:$B,$B$16,Export!$C:$C,AJ26),0)+IF($A$17=TRUE,SUMIFS(Export!$W:$W,Export!$B:$B,$B$17,Export!$C:$C,AJ26),0)+IF($A$18=TRUE,SUMIFS(Export!$W:$W,Export!$B:$B,$B$18,Export!$C:$C,AJ26),0))*-1</f>
        <v>0</v>
      </c>
      <c r="AK33" s="140">
        <f>(IF($A$4=TRUE,SUMIFS(Export!$W:$W,Export!$B:$B,$B$4,Export!$C:$C,AK26),0)+IF($A$5=TRUE,SUMIFS(Export!$W:$W,Export!$B:$B,$B$5,Export!$C:$C,AK26),0)+IF($A$6=TRUE,SUMIFS(Export!$W:$W,Export!$B:$B,$B$6,Export!$C:$C,AK26),0)+IF($A$7=TRUE,SUMIFS(Export!$W:$W,Export!$B:$B,$B$7,Export!$C:$C,AK26),0)+IF($A$8=TRUE,SUMIFS(Export!$W:$W,Export!$B:$B,$B$8,Export!$C:$C,AK26),0)+IF($A$9=TRUE,SUMIFS(Export!$W:$W,Export!$B:$B,$B$9,Export!$C:$C,AK26),0)+IF($A$10=TRUE,SUMIFS(Export!$W:$W,Export!$B:$B,$B$10,Export!$C:$C,AK26),0)+IF($A$11=TRUE,SUMIFS(Export!$W:$W,Export!$B:$B,$B$11,Export!$C:$C,AK26),0)+IF($A$12=TRUE,SUMIFS(Export!$W:$W,Export!$B:$B,$B$12,Export!$C:$C,AK26),0)+IF($A$13=TRUE,SUMIFS(Export!$W:$W,Export!$B:$B,$B$13,Export!$C:$C,AK26),0)+IF($A$14=TRUE,SUMIFS(Export!$W:$W,Export!$B:$B,$B$14,Export!$C:$C,AK26),0)+IF($A$15=TRUE,SUMIFS(Export!$W:$W,Export!$B:$B,$B$15,Export!$C:$C,AK26),0)+IF($A$16=TRUE,SUMIFS(Export!$W:$W,Export!$B:$B,$B$16,Export!$C:$C,AK26),0)+IF($A$17=TRUE,SUMIFS(Export!$W:$W,Export!$B:$B,$B$17,Export!$C:$C,AK26),0)+IF($A$18=TRUE,SUMIFS(Export!$W:$W,Export!$B:$B,$B$18,Export!$C:$C,AK26),0))*-1</f>
        <v>0</v>
      </c>
      <c r="AL33" s="140">
        <f>(IF($A$4=TRUE,SUMIFS(Export!$W:$W,Export!$B:$B,$B$4,Export!$C:$C,AL26),0)+IF($A$5=TRUE,SUMIFS(Export!$W:$W,Export!$B:$B,$B$5,Export!$C:$C,AL26),0)+IF($A$6=TRUE,SUMIFS(Export!$W:$W,Export!$B:$B,$B$6,Export!$C:$C,AL26),0)+IF($A$7=TRUE,SUMIFS(Export!$W:$W,Export!$B:$B,$B$7,Export!$C:$C,AL26),0)+IF($A$8=TRUE,SUMIFS(Export!$W:$W,Export!$B:$B,$B$8,Export!$C:$C,AL26),0)+IF($A$9=TRUE,SUMIFS(Export!$W:$W,Export!$B:$B,$B$9,Export!$C:$C,AL26),0)+IF($A$10=TRUE,SUMIFS(Export!$W:$W,Export!$B:$B,$B$10,Export!$C:$C,AL26),0)+IF($A$11=TRUE,SUMIFS(Export!$W:$W,Export!$B:$B,$B$11,Export!$C:$C,AL26),0)+IF($A$12=TRUE,SUMIFS(Export!$W:$W,Export!$B:$B,$B$12,Export!$C:$C,AL26),0)+IF($A$13=TRUE,SUMIFS(Export!$W:$W,Export!$B:$B,$B$13,Export!$C:$C,AL26),0)+IF($A$14=TRUE,SUMIFS(Export!$W:$W,Export!$B:$B,$B$14,Export!$C:$C,AL26),0)+IF($A$15=TRUE,SUMIFS(Export!$W:$W,Export!$B:$B,$B$15,Export!$C:$C,AL26),0)+IF($A$16=TRUE,SUMIFS(Export!$W:$W,Export!$B:$B,$B$16,Export!$C:$C,AL26),0)+IF($A$17=TRUE,SUMIFS(Export!$W:$W,Export!$B:$B,$B$17,Export!$C:$C,AL26),0)+IF($A$18=TRUE,SUMIFS(Export!$W:$W,Export!$B:$B,$B$18,Export!$C:$C,AL26),0))*-1</f>
        <v>0</v>
      </c>
    </row>
    <row r="34" spans="21:38" x14ac:dyDescent="0.2">
      <c r="U34" s="135" t="s">
        <v>176</v>
      </c>
      <c r="V34" s="140">
        <f>IF($A$4=TRUE,SUMIFS(Export!$AB:$AB,Export!$B:$B,$B$4,Export!$C:$C,V26),0)+IF($A$5=TRUE,SUMIFS(Export!$AB:$AB,Export!$B:$B,$B$5,Export!$C:$C,V26),0)+IF($A$6=TRUE,SUMIFS(Export!$AB:$AB,Export!$B:$B,$B$6,Export!$C:$C,V26),0)+IF($A$7=TRUE,SUMIFS(Export!$AB:$AB,Export!$B:$B,$B$7,Export!$C:$C,V26),0)+IF($A$8=TRUE,SUMIFS(Export!$AB:$AB,Export!$B:$B,$B$8,Export!$C:$C,V26),0)+IF($A$9=TRUE,SUMIFS(Export!$AB:$AB,Export!$B:$B,$B$9,Export!$C:$C,V26),0)+IF($A$10=TRUE,SUMIFS(Export!$AB:$AB,Export!$B:$B,$B$10,Export!$C:$C,V26),0)+IF($A$11=TRUE,SUMIFS(Export!$AB:$AB,Export!$B:$B,$B$11,Export!$C:$C,V26),0)+IF($A$12=TRUE,SUMIFS(Export!$AB:$AB,Export!$B:$B,$B$12,Export!$C:$C,V26),0)+IF($A$13=TRUE,SUMIFS(Export!$AB:$AB,Export!$B:$B,$B$13,Export!$C:$C,V26),0)+IF($A$14=TRUE,SUMIFS(Export!$AB:$AB,Export!$B:$B,$B$14,Export!$C:$C,V26),0)+IF($A$15=TRUE,SUMIFS(Export!$AB:$AB,Export!$B:$B,$B$15,Export!$C:$C,V26),0)+IF($A$16=TRUE,SUMIFS(Export!$AB:$AB,Export!$B:$B,$B$16,Export!$C:$C,V26),0)+IF($A$17=TRUE,SUMIFS(Export!$AB:$AB,Export!$B:$B,$B$17,Export!$C:$C,V26),0)+IF($A$18=TRUE,SUMIFS(Export!$AB:$AB,Export!$B:$B,$B$18,Export!$C:$C,V26),0)</f>
        <v>0</v>
      </c>
      <c r="W34" s="140">
        <f>IF($A$4=TRUE,SUMIFS(Export!$AB:$AB,Export!$B:$B,$B$4,Export!$C:$C,W26),0)+IF($A$5=TRUE,SUMIFS(Export!$AB:$AB,Export!$B:$B,$B$5,Export!$C:$C,W26),0)+IF($A$6=TRUE,SUMIFS(Export!$AB:$AB,Export!$B:$B,$B$6,Export!$C:$C,W26),0)+IF($A$7=TRUE,SUMIFS(Export!$AB:$AB,Export!$B:$B,$B$7,Export!$C:$C,W26),0)+IF($A$8=TRUE,SUMIFS(Export!$AB:$AB,Export!$B:$B,$B$8,Export!$C:$C,W26),0)+IF($A$9=TRUE,SUMIFS(Export!$AB:$AB,Export!$B:$B,$B$9,Export!$C:$C,W26),0)+IF($A$10=TRUE,SUMIFS(Export!$AB:$AB,Export!$B:$B,$B$10,Export!$C:$C,W26),0)+IF($A$11=TRUE,SUMIFS(Export!$AB:$AB,Export!$B:$B,$B$11,Export!$C:$C,W26),0)+IF($A$12=TRUE,SUMIFS(Export!$AB:$AB,Export!$B:$B,$B$12,Export!$C:$C,W26),0)+IF($A$13=TRUE,SUMIFS(Export!$AB:$AB,Export!$B:$B,$B$13,Export!$C:$C,W26),0)+IF($A$14=TRUE,SUMIFS(Export!$AB:$AB,Export!$B:$B,$B$14,Export!$C:$C,W26),0)+IF($A$15=TRUE,SUMIFS(Export!$AB:$AB,Export!$B:$B,$B$15,Export!$C:$C,W26),0)+IF($A$16=TRUE,SUMIFS(Export!$AB:$AB,Export!$B:$B,$B$16,Export!$C:$C,W26),0)+IF($A$17=TRUE,SUMIFS(Export!$AB:$AB,Export!$B:$B,$B$17,Export!$C:$C,W26),0)+IF($A$18=TRUE,SUMIFS(Export!$AB:$AB,Export!$B:$B,$B$18,Export!$C:$C,W26),0)</f>
        <v>0</v>
      </c>
      <c r="X34" s="140">
        <f>IF($A$4=TRUE,SUMIFS(Export!$AB:$AB,Export!$B:$B,$B$4,Export!$C:$C,X26),0)+IF($A$5=TRUE,SUMIFS(Export!$AB:$AB,Export!$B:$B,$B$5,Export!$C:$C,X26),0)+IF($A$6=TRUE,SUMIFS(Export!$AB:$AB,Export!$B:$B,$B$6,Export!$C:$C,X26),0)+IF($A$7=TRUE,SUMIFS(Export!$AB:$AB,Export!$B:$B,$B$7,Export!$C:$C,X26),0)+IF($A$8=TRUE,SUMIFS(Export!$AB:$AB,Export!$B:$B,$B$8,Export!$C:$C,X26),0)+IF($A$9=TRUE,SUMIFS(Export!$AB:$AB,Export!$B:$B,$B$9,Export!$C:$C,X26),0)+IF($A$10=TRUE,SUMIFS(Export!$AB:$AB,Export!$B:$B,$B$10,Export!$C:$C,X26),0)+IF($A$11=TRUE,SUMIFS(Export!$AB:$AB,Export!$B:$B,$B$11,Export!$C:$C,X26),0)+IF($A$12=TRUE,SUMIFS(Export!$AB:$AB,Export!$B:$B,$B$12,Export!$C:$C,X26),0)+IF($A$13=TRUE,SUMIFS(Export!$AB:$AB,Export!$B:$B,$B$13,Export!$C:$C,X26),0)+IF($A$14=TRUE,SUMIFS(Export!$AB:$AB,Export!$B:$B,$B$14,Export!$C:$C,X26),0)+IF($A$15=TRUE,SUMIFS(Export!$AB:$AB,Export!$B:$B,$B$15,Export!$C:$C,X26),0)+IF($A$16=TRUE,SUMIFS(Export!$AB:$AB,Export!$B:$B,$B$16,Export!$C:$C,X26),0)+IF($A$17=TRUE,SUMIFS(Export!$AB:$AB,Export!$B:$B,$B$17,Export!$C:$C,X26),0)+IF($A$18=TRUE,SUMIFS(Export!$AB:$AB,Export!$B:$B,$B$18,Export!$C:$C,X26),0)</f>
        <v>0</v>
      </c>
      <c r="Y34" s="140">
        <f>IF($A$4=TRUE,SUMIFS(Export!$AB:$AB,Export!$B:$B,$B$4,Export!$C:$C,Y26),0)+IF($A$5=TRUE,SUMIFS(Export!$AB:$AB,Export!$B:$B,$B$5,Export!$C:$C,Y26),0)+IF($A$6=TRUE,SUMIFS(Export!$AB:$AB,Export!$B:$B,$B$6,Export!$C:$C,Y26),0)+IF($A$7=TRUE,SUMIFS(Export!$AB:$AB,Export!$B:$B,$B$7,Export!$C:$C,Y26),0)+IF($A$8=TRUE,SUMIFS(Export!$AB:$AB,Export!$B:$B,$B$8,Export!$C:$C,Y26),0)+IF($A$9=TRUE,SUMIFS(Export!$AB:$AB,Export!$B:$B,$B$9,Export!$C:$C,Y26),0)+IF($A$10=TRUE,SUMIFS(Export!$AB:$AB,Export!$B:$B,$B$10,Export!$C:$C,Y26),0)+IF($A$11=TRUE,SUMIFS(Export!$AB:$AB,Export!$B:$B,$B$11,Export!$C:$C,Y26),0)+IF($A$12=TRUE,SUMIFS(Export!$AB:$AB,Export!$B:$B,$B$12,Export!$C:$C,Y26),0)+IF($A$13=TRUE,SUMIFS(Export!$AB:$AB,Export!$B:$B,$B$13,Export!$C:$C,Y26),0)+IF($A$14=TRUE,SUMIFS(Export!$AB:$AB,Export!$B:$B,$B$14,Export!$C:$C,Y26),0)+IF($A$15=TRUE,SUMIFS(Export!$AB:$AB,Export!$B:$B,$B$15,Export!$C:$C,Y26),0)+IF($A$16=TRUE,SUMIFS(Export!$AB:$AB,Export!$B:$B,$B$16,Export!$C:$C,Y26),0)+IF($A$17=TRUE,SUMIFS(Export!$AB:$AB,Export!$B:$B,$B$17,Export!$C:$C,Y26),0)+IF($A$18=TRUE,SUMIFS(Export!$AB:$AB,Export!$B:$B,$B$18,Export!$C:$C,Y26),0)</f>
        <v>0</v>
      </c>
      <c r="Z34" s="140">
        <f>IF($A$4=TRUE,SUMIFS(Export!$AB:$AB,Export!$B:$B,$B$4,Export!$C:$C,Z26),0)+IF($A$5=TRUE,SUMIFS(Export!$AB:$AB,Export!$B:$B,$B$5,Export!$C:$C,Z26),0)+IF($A$6=TRUE,SUMIFS(Export!$AB:$AB,Export!$B:$B,$B$6,Export!$C:$C,Z26),0)+IF($A$7=TRUE,SUMIFS(Export!$AB:$AB,Export!$B:$B,$B$7,Export!$C:$C,Z26),0)+IF($A$8=TRUE,SUMIFS(Export!$AB:$AB,Export!$B:$B,$B$8,Export!$C:$C,Z26),0)+IF($A$9=TRUE,SUMIFS(Export!$AB:$AB,Export!$B:$B,$B$9,Export!$C:$C,Z26),0)+IF($A$10=TRUE,SUMIFS(Export!$AB:$AB,Export!$B:$B,$B$10,Export!$C:$C,Z26),0)+IF($A$11=TRUE,SUMIFS(Export!$AB:$AB,Export!$B:$B,$B$11,Export!$C:$C,Z26),0)+IF($A$12=TRUE,SUMIFS(Export!$AB:$AB,Export!$B:$B,$B$12,Export!$C:$C,Z26),0)+IF($A$13=TRUE,SUMIFS(Export!$AB:$AB,Export!$B:$B,$B$13,Export!$C:$C,Z26),0)+IF($A$14=TRUE,SUMIFS(Export!$AB:$AB,Export!$B:$B,$B$14,Export!$C:$C,Z26),0)+IF($A$15=TRUE,SUMIFS(Export!$AB:$AB,Export!$B:$B,$B$15,Export!$C:$C,Z26),0)+IF($A$16=TRUE,SUMIFS(Export!$AB:$AB,Export!$B:$B,$B$16,Export!$C:$C,Z26),0)+IF($A$17=TRUE,SUMIFS(Export!$AB:$AB,Export!$B:$B,$B$17,Export!$C:$C,Z26),0)+IF($A$18=TRUE,SUMIFS(Export!$AB:$AB,Export!$B:$B,$B$18,Export!$C:$C,Z26),0)</f>
        <v>0</v>
      </c>
      <c r="AA34" s="140">
        <f>IF($A$4=TRUE,SUMIFS(Export!$AB:$AB,Export!$B:$B,$B$4,Export!$C:$C,AA26),0)+IF($A$5=TRUE,SUMIFS(Export!$AB:$AB,Export!$B:$B,$B$5,Export!$C:$C,AA26),0)+IF($A$6=TRUE,SUMIFS(Export!$AB:$AB,Export!$B:$B,$B$6,Export!$C:$C,AA26),0)+IF($A$7=TRUE,SUMIFS(Export!$AB:$AB,Export!$B:$B,$B$7,Export!$C:$C,AA26),0)+IF($A$8=TRUE,SUMIFS(Export!$AB:$AB,Export!$B:$B,$B$8,Export!$C:$C,AA26),0)+IF($A$9=TRUE,SUMIFS(Export!$AB:$AB,Export!$B:$B,$B$9,Export!$C:$C,AA26),0)+IF($A$10=TRUE,SUMIFS(Export!$AB:$AB,Export!$B:$B,$B$10,Export!$C:$C,AA26),0)+IF($A$11=TRUE,SUMIFS(Export!$AB:$AB,Export!$B:$B,$B$11,Export!$C:$C,AA26),0)+IF($A$12=TRUE,SUMIFS(Export!$AB:$AB,Export!$B:$B,$B$12,Export!$C:$C,AA26),0)+IF($A$13=TRUE,SUMIFS(Export!$AB:$AB,Export!$B:$B,$B$13,Export!$C:$C,AA26),0)+IF($A$14=TRUE,SUMIFS(Export!$AB:$AB,Export!$B:$B,$B$14,Export!$C:$C,AA26),0)+IF($A$15=TRUE,SUMIFS(Export!$AB:$AB,Export!$B:$B,$B$15,Export!$C:$C,AA26),0)+IF($A$16=TRUE,SUMIFS(Export!$AB:$AB,Export!$B:$B,$B$16,Export!$C:$C,AA26),0)+IF($A$17=TRUE,SUMIFS(Export!$AB:$AB,Export!$B:$B,$B$17,Export!$C:$C,AA26),0)+IF($A$18=TRUE,SUMIFS(Export!$AB:$AB,Export!$B:$B,$B$18,Export!$C:$C,AA26),0)</f>
        <v>0</v>
      </c>
      <c r="AB34" s="140">
        <f>IF($A$4=TRUE,SUMIFS(Export!$AB:$AB,Export!$B:$B,$B$4,Export!$C:$C,AB26),0)+IF($A$5=TRUE,SUMIFS(Export!$AB:$AB,Export!$B:$B,$B$5,Export!$C:$C,AB26),0)+IF($A$6=TRUE,SUMIFS(Export!$AB:$AB,Export!$B:$B,$B$6,Export!$C:$C,AB26),0)+IF($A$7=TRUE,SUMIFS(Export!$AB:$AB,Export!$B:$B,$B$7,Export!$C:$C,AB26),0)+IF($A$8=TRUE,SUMIFS(Export!$AB:$AB,Export!$B:$B,$B$8,Export!$C:$C,AB26),0)+IF($A$9=TRUE,SUMIFS(Export!$AB:$AB,Export!$B:$B,$B$9,Export!$C:$C,AB26),0)+IF($A$10=TRUE,SUMIFS(Export!$AB:$AB,Export!$B:$B,$B$10,Export!$C:$C,AB26),0)+IF($A$11=TRUE,SUMIFS(Export!$AB:$AB,Export!$B:$B,$B$11,Export!$C:$C,AB26),0)+IF($A$12=TRUE,SUMIFS(Export!$AB:$AB,Export!$B:$B,$B$12,Export!$C:$C,AB26),0)+IF($A$13=TRUE,SUMIFS(Export!$AB:$AB,Export!$B:$B,$B$13,Export!$C:$C,AB26),0)+IF($A$14=TRUE,SUMIFS(Export!$AB:$AB,Export!$B:$B,$B$14,Export!$C:$C,AB26),0)+IF($A$15=TRUE,SUMIFS(Export!$AB:$AB,Export!$B:$B,$B$15,Export!$C:$C,AB26),0)+IF($A$16=TRUE,SUMIFS(Export!$AB:$AB,Export!$B:$B,$B$16,Export!$C:$C,AB26),0)+IF($A$17=TRUE,SUMIFS(Export!$AB:$AB,Export!$B:$B,$B$17,Export!$C:$C,AB26),0)+IF($A$18=TRUE,SUMIFS(Export!$AB:$AB,Export!$B:$B,$B$18,Export!$C:$C,AB26),0)</f>
        <v>0</v>
      </c>
      <c r="AC34" s="140">
        <f>IF($A$4=TRUE,SUMIFS(Export!$AB:$AB,Export!$B:$B,$B$4,Export!$C:$C,AC26),0)+IF($A$5=TRUE,SUMIFS(Export!$AB:$AB,Export!$B:$B,$B$5,Export!$C:$C,AC26),0)+IF($A$6=TRUE,SUMIFS(Export!$AB:$AB,Export!$B:$B,$B$6,Export!$C:$C,AC26),0)+IF($A$7=TRUE,SUMIFS(Export!$AB:$AB,Export!$B:$B,$B$7,Export!$C:$C,AC26),0)+IF($A$8=TRUE,SUMIFS(Export!$AB:$AB,Export!$B:$B,$B$8,Export!$C:$C,AC26),0)+IF($A$9=TRUE,SUMIFS(Export!$AB:$AB,Export!$B:$B,$B$9,Export!$C:$C,AC26),0)+IF($A$10=TRUE,SUMIFS(Export!$AB:$AB,Export!$B:$B,$B$10,Export!$C:$C,AC26),0)+IF($A$11=TRUE,SUMIFS(Export!$AB:$AB,Export!$B:$B,$B$11,Export!$C:$C,AC26),0)+IF($A$12=TRUE,SUMIFS(Export!$AB:$AB,Export!$B:$B,$B$12,Export!$C:$C,AC26),0)+IF($A$13=TRUE,SUMIFS(Export!$AB:$AB,Export!$B:$B,$B$13,Export!$C:$C,AC26),0)+IF($A$14=TRUE,SUMIFS(Export!$AB:$AB,Export!$B:$B,$B$14,Export!$C:$C,AC26),0)+IF($A$15=TRUE,SUMIFS(Export!$AB:$AB,Export!$B:$B,$B$15,Export!$C:$C,AC26),0)+IF($A$16=TRUE,SUMIFS(Export!$AB:$AB,Export!$B:$B,$B$16,Export!$C:$C,AC26),0)+IF($A$17=TRUE,SUMIFS(Export!$AB:$AB,Export!$B:$B,$B$17,Export!$C:$C,AC26),0)+IF($A$18=TRUE,SUMIFS(Export!$AB:$AB,Export!$B:$B,$B$18,Export!$C:$C,AC26),0)</f>
        <v>0</v>
      </c>
      <c r="AD34" s="140">
        <f>IF($A$4=TRUE,SUMIFS(Export!$AB:$AB,Export!$B:$B,$B$4,Export!$C:$C,AD26),0)+IF($A$5=TRUE,SUMIFS(Export!$AB:$AB,Export!$B:$B,$B$5,Export!$C:$C,AD26),0)+IF($A$6=TRUE,SUMIFS(Export!$AB:$AB,Export!$B:$B,$B$6,Export!$C:$C,AD26),0)+IF($A$7=TRUE,SUMIFS(Export!$AB:$AB,Export!$B:$B,$B$7,Export!$C:$C,AD26),0)+IF($A$8=TRUE,SUMIFS(Export!$AB:$AB,Export!$B:$B,$B$8,Export!$C:$C,AD26),0)+IF($A$9=TRUE,SUMIFS(Export!$AB:$AB,Export!$B:$B,$B$9,Export!$C:$C,AD26),0)+IF($A$10=TRUE,SUMIFS(Export!$AB:$AB,Export!$B:$B,$B$10,Export!$C:$C,AD26),0)+IF($A$11=TRUE,SUMIFS(Export!$AB:$AB,Export!$B:$B,$B$11,Export!$C:$C,AD26),0)+IF($A$12=TRUE,SUMIFS(Export!$AB:$AB,Export!$B:$B,$B$12,Export!$C:$C,AD26),0)+IF($A$13=TRUE,SUMIFS(Export!$AB:$AB,Export!$B:$B,$B$13,Export!$C:$C,AD26),0)+IF($A$14=TRUE,SUMIFS(Export!$AB:$AB,Export!$B:$B,$B$14,Export!$C:$C,AD26),0)+IF($A$15=TRUE,SUMIFS(Export!$AB:$AB,Export!$B:$B,$B$15,Export!$C:$C,AD26),0)+IF($A$16=TRUE,SUMIFS(Export!$AB:$AB,Export!$B:$B,$B$16,Export!$C:$C,AD26),0)+IF($A$17=TRUE,SUMIFS(Export!$AB:$AB,Export!$B:$B,$B$17,Export!$C:$C,AD26),0)+IF($A$18=TRUE,SUMIFS(Export!$AB:$AB,Export!$B:$B,$B$18,Export!$C:$C,AD26),0)</f>
        <v>0</v>
      </c>
      <c r="AE34" s="140">
        <f>IF($A$4=TRUE,SUMIFS(Export!$AB:$AB,Export!$B:$B,$B$4,Export!$C:$C,AE26),0)+IF($A$5=TRUE,SUMIFS(Export!$AB:$AB,Export!$B:$B,$B$5,Export!$C:$C,AE26),0)+IF($A$6=TRUE,SUMIFS(Export!$AB:$AB,Export!$B:$B,$B$6,Export!$C:$C,AE26),0)+IF($A$7=TRUE,SUMIFS(Export!$AB:$AB,Export!$B:$B,$B$7,Export!$C:$C,AE26),0)+IF($A$8=TRUE,SUMIFS(Export!$AB:$AB,Export!$B:$B,$B$8,Export!$C:$C,AE26),0)+IF($A$9=TRUE,SUMIFS(Export!$AB:$AB,Export!$B:$B,$B$9,Export!$C:$C,AE26),0)+IF($A$10=TRUE,SUMIFS(Export!$AB:$AB,Export!$B:$B,$B$10,Export!$C:$C,AE26),0)+IF($A$11=TRUE,SUMIFS(Export!$AB:$AB,Export!$B:$B,$B$11,Export!$C:$C,AE26),0)+IF($A$12=TRUE,SUMIFS(Export!$AB:$AB,Export!$B:$B,$B$12,Export!$C:$C,AE26),0)+IF($A$13=TRUE,SUMIFS(Export!$AB:$AB,Export!$B:$B,$B$13,Export!$C:$C,AE26),0)+IF($A$14=TRUE,SUMIFS(Export!$AB:$AB,Export!$B:$B,$B$14,Export!$C:$C,AE26),0)+IF($A$15=TRUE,SUMIFS(Export!$AB:$AB,Export!$B:$B,$B$15,Export!$C:$C,AE26),0)+IF($A$16=TRUE,SUMIFS(Export!$AB:$AB,Export!$B:$B,$B$16,Export!$C:$C,AE26),0)+IF($A$17=TRUE,SUMIFS(Export!$AB:$AB,Export!$B:$B,$B$17,Export!$C:$C,AE26),0)+IF($A$18=TRUE,SUMIFS(Export!$AB:$AB,Export!$B:$B,$B$18,Export!$C:$C,AE26),0)</f>
        <v>0</v>
      </c>
      <c r="AF34" s="140">
        <f>IF($A$4=TRUE,SUMIFS(Export!$AB:$AB,Export!$B:$B,$B$4,Export!$C:$C,AF26),0)+IF($A$5=TRUE,SUMIFS(Export!$AB:$AB,Export!$B:$B,$B$5,Export!$C:$C,AF26),0)+IF($A$6=TRUE,SUMIFS(Export!$AB:$AB,Export!$B:$B,$B$6,Export!$C:$C,AF26),0)+IF($A$7=TRUE,SUMIFS(Export!$AB:$AB,Export!$B:$B,$B$7,Export!$C:$C,AF26),0)+IF($A$8=TRUE,SUMIFS(Export!$AB:$AB,Export!$B:$B,$B$8,Export!$C:$C,AF26),0)+IF($A$9=TRUE,SUMIFS(Export!$AB:$AB,Export!$B:$B,$B$9,Export!$C:$C,AF26),0)+IF($A$10=TRUE,SUMIFS(Export!$AB:$AB,Export!$B:$B,$B$10,Export!$C:$C,AF26),0)+IF($A$11=TRUE,SUMIFS(Export!$AB:$AB,Export!$B:$B,$B$11,Export!$C:$C,AF26),0)+IF($A$12=TRUE,SUMIFS(Export!$AB:$AB,Export!$B:$B,$B$12,Export!$C:$C,AF26),0)+IF($A$13=TRUE,SUMIFS(Export!$AB:$AB,Export!$B:$B,$B$13,Export!$C:$C,AF26),0)+IF($A$14=TRUE,SUMIFS(Export!$AB:$AB,Export!$B:$B,$B$14,Export!$C:$C,AF26),0)+IF($A$15=TRUE,SUMIFS(Export!$AB:$AB,Export!$B:$B,$B$15,Export!$C:$C,AF26),0)+IF($A$16=TRUE,SUMIFS(Export!$AB:$AB,Export!$B:$B,$B$16,Export!$C:$C,AF26),0)+IF($A$17=TRUE,SUMIFS(Export!$AB:$AB,Export!$B:$B,$B$17,Export!$C:$C,AF26),0)+IF($A$18=TRUE,SUMIFS(Export!$AB:$AB,Export!$B:$B,$B$18,Export!$C:$C,AF26),0)</f>
        <v>0</v>
      </c>
      <c r="AG34" s="140">
        <f>IF($A$4=TRUE,SUMIFS(Export!$AB:$AB,Export!$B:$B,$B$4,Export!$C:$C,AG26),0)+IF($A$5=TRUE,SUMIFS(Export!$AB:$AB,Export!$B:$B,$B$5,Export!$C:$C,AG26),0)+IF($A$6=TRUE,SUMIFS(Export!$AB:$AB,Export!$B:$B,$B$6,Export!$C:$C,AG26),0)+IF($A$7=TRUE,SUMIFS(Export!$AB:$AB,Export!$B:$B,$B$7,Export!$C:$C,AG26),0)+IF($A$8=TRUE,SUMIFS(Export!$AB:$AB,Export!$B:$B,$B$8,Export!$C:$C,AG26),0)+IF($A$9=TRUE,SUMIFS(Export!$AB:$AB,Export!$B:$B,$B$9,Export!$C:$C,AG26),0)+IF($A$10=TRUE,SUMIFS(Export!$AB:$AB,Export!$B:$B,$B$10,Export!$C:$C,AG26),0)+IF($A$11=TRUE,SUMIFS(Export!$AB:$AB,Export!$B:$B,$B$11,Export!$C:$C,AG26),0)+IF($A$12=TRUE,SUMIFS(Export!$AB:$AB,Export!$B:$B,$B$12,Export!$C:$C,AG26),0)+IF($A$13=TRUE,SUMIFS(Export!$AB:$AB,Export!$B:$B,$B$13,Export!$C:$C,AG26),0)+IF($A$14=TRUE,SUMIFS(Export!$AB:$AB,Export!$B:$B,$B$14,Export!$C:$C,AG26),0)+IF($A$15=TRUE,SUMIFS(Export!$AB:$AB,Export!$B:$B,$B$15,Export!$C:$C,AG26),0)+IF($A$16=TRUE,SUMIFS(Export!$AB:$AB,Export!$B:$B,$B$16,Export!$C:$C,AG26),0)+IF($A$17=TRUE,SUMIFS(Export!$AB:$AB,Export!$B:$B,$B$17,Export!$C:$C,AG26),0)+IF($A$18=TRUE,SUMIFS(Export!$AB:$AB,Export!$B:$B,$B$18,Export!$C:$C,AG26),0)</f>
        <v>0</v>
      </c>
      <c r="AH34" s="140">
        <f>IF($A$4=TRUE,SUMIFS(Export!$AB:$AB,Export!$B:$B,$B$4,Export!$C:$C,AH26),0)+IF($A$5=TRUE,SUMIFS(Export!$AB:$AB,Export!$B:$B,$B$5,Export!$C:$C,AH26),0)+IF($A$6=TRUE,SUMIFS(Export!$AB:$AB,Export!$B:$B,$B$6,Export!$C:$C,AH26),0)+IF($A$7=TRUE,SUMIFS(Export!$AB:$AB,Export!$B:$B,$B$7,Export!$C:$C,AH26),0)+IF($A$8=TRUE,SUMIFS(Export!$AB:$AB,Export!$B:$B,$B$8,Export!$C:$C,AH26),0)+IF($A$9=TRUE,SUMIFS(Export!$AB:$AB,Export!$B:$B,$B$9,Export!$C:$C,AH26),0)+IF($A$10=TRUE,SUMIFS(Export!$AB:$AB,Export!$B:$B,$B$10,Export!$C:$C,AH26),0)+IF($A$11=TRUE,SUMIFS(Export!$AB:$AB,Export!$B:$B,$B$11,Export!$C:$C,AH26),0)+IF($A$12=TRUE,SUMIFS(Export!$AB:$AB,Export!$B:$B,$B$12,Export!$C:$C,AH26),0)+IF($A$13=TRUE,SUMIFS(Export!$AB:$AB,Export!$B:$B,$B$13,Export!$C:$C,AH26),0)+IF($A$14=TRUE,SUMIFS(Export!$AB:$AB,Export!$B:$B,$B$14,Export!$C:$C,AH26),0)+IF($A$15=TRUE,SUMIFS(Export!$AB:$AB,Export!$B:$B,$B$15,Export!$C:$C,AH26),0)+IF($A$16=TRUE,SUMIFS(Export!$AB:$AB,Export!$B:$B,$B$16,Export!$C:$C,AH26),0)+IF($A$17=TRUE,SUMIFS(Export!$AB:$AB,Export!$B:$B,$B$17,Export!$C:$C,AH26),0)+IF($A$18=TRUE,SUMIFS(Export!$AB:$AB,Export!$B:$B,$B$18,Export!$C:$C,AH26),0)</f>
        <v>0</v>
      </c>
      <c r="AI34" s="140">
        <f>IF($A$4=TRUE,SUMIFS(Export!$AB:$AB,Export!$B:$B,$B$4,Export!$C:$C,AI26),0)+IF($A$5=TRUE,SUMIFS(Export!$AB:$AB,Export!$B:$B,$B$5,Export!$C:$C,AI26),0)+IF($A$6=TRUE,SUMIFS(Export!$AB:$AB,Export!$B:$B,$B$6,Export!$C:$C,AI26),0)+IF($A$7=TRUE,SUMIFS(Export!$AB:$AB,Export!$B:$B,$B$7,Export!$C:$C,AI26),0)+IF($A$8=TRUE,SUMIFS(Export!$AB:$AB,Export!$B:$B,$B$8,Export!$C:$C,AI26),0)+IF($A$9=TRUE,SUMIFS(Export!$AB:$AB,Export!$B:$B,$B$9,Export!$C:$C,AI26),0)+IF($A$10=TRUE,SUMIFS(Export!$AB:$AB,Export!$B:$B,$B$10,Export!$C:$C,AI26),0)+IF($A$11=TRUE,SUMIFS(Export!$AB:$AB,Export!$B:$B,$B$11,Export!$C:$C,AI26),0)+IF($A$12=TRUE,SUMIFS(Export!$AB:$AB,Export!$B:$B,$B$12,Export!$C:$C,AI26),0)+IF($A$13=TRUE,SUMIFS(Export!$AB:$AB,Export!$B:$B,$B$13,Export!$C:$C,AI26),0)+IF($A$14=TRUE,SUMIFS(Export!$AB:$AB,Export!$B:$B,$B$14,Export!$C:$C,AI26),0)+IF($A$15=TRUE,SUMIFS(Export!$AB:$AB,Export!$B:$B,$B$15,Export!$C:$C,AI26),0)+IF($A$16=TRUE,SUMIFS(Export!$AB:$AB,Export!$B:$B,$B$16,Export!$C:$C,AI26),0)+IF($A$17=TRUE,SUMIFS(Export!$AB:$AB,Export!$B:$B,$B$17,Export!$C:$C,AI26),0)+IF($A$18=TRUE,SUMIFS(Export!$AB:$AB,Export!$B:$B,$B$18,Export!$C:$C,AI26),0)</f>
        <v>0</v>
      </c>
      <c r="AJ34" s="140">
        <f>IF($A$4=TRUE,SUMIFS(Export!$AB:$AB,Export!$B:$B,$B$4,Export!$C:$C,AJ26),0)+IF($A$5=TRUE,SUMIFS(Export!$AB:$AB,Export!$B:$B,$B$5,Export!$C:$C,AJ26),0)+IF($A$6=TRUE,SUMIFS(Export!$AB:$AB,Export!$B:$B,$B$6,Export!$C:$C,AJ26),0)+IF($A$7=TRUE,SUMIFS(Export!$AB:$AB,Export!$B:$B,$B$7,Export!$C:$C,AJ26),0)+IF($A$8=TRUE,SUMIFS(Export!$AB:$AB,Export!$B:$B,$B$8,Export!$C:$C,AJ26),0)+IF($A$9=TRUE,SUMIFS(Export!$AB:$AB,Export!$B:$B,$B$9,Export!$C:$C,AJ26),0)+IF($A$10=TRUE,SUMIFS(Export!$AB:$AB,Export!$B:$B,$B$10,Export!$C:$C,AJ26),0)+IF($A$11=TRUE,SUMIFS(Export!$AB:$AB,Export!$B:$B,$B$11,Export!$C:$C,AJ26),0)+IF($A$12=TRUE,SUMIFS(Export!$AB:$AB,Export!$B:$B,$B$12,Export!$C:$C,AJ26),0)+IF($A$13=TRUE,SUMIFS(Export!$AB:$AB,Export!$B:$B,$B$13,Export!$C:$C,AJ26),0)+IF($A$14=TRUE,SUMIFS(Export!$AB:$AB,Export!$B:$B,$B$14,Export!$C:$C,AJ26),0)+IF($A$15=TRUE,SUMIFS(Export!$AB:$AB,Export!$B:$B,$B$15,Export!$C:$C,AJ26),0)+IF($A$16=TRUE,SUMIFS(Export!$AB:$AB,Export!$B:$B,$B$16,Export!$C:$C,AJ26),0)+IF($A$17=TRUE,SUMIFS(Export!$AB:$AB,Export!$B:$B,$B$17,Export!$C:$C,AJ26),0)+IF($A$18=TRUE,SUMIFS(Export!$AB:$AB,Export!$B:$B,$B$18,Export!$C:$C,AJ26),0)</f>
        <v>0</v>
      </c>
      <c r="AK34" s="140">
        <f>IF($A$4=TRUE,SUMIFS(Export!$AB:$AB,Export!$B:$B,$B$4,Export!$C:$C,AK26),0)+IF($A$5=TRUE,SUMIFS(Export!$AB:$AB,Export!$B:$B,$B$5,Export!$C:$C,AK26),0)+IF($A$6=TRUE,SUMIFS(Export!$AB:$AB,Export!$B:$B,$B$6,Export!$C:$C,AK26),0)+IF($A$7=TRUE,SUMIFS(Export!$AB:$AB,Export!$B:$B,$B$7,Export!$C:$C,AK26),0)+IF($A$8=TRUE,SUMIFS(Export!$AB:$AB,Export!$B:$B,$B$8,Export!$C:$C,AK26),0)+IF($A$9=TRUE,SUMIFS(Export!$AB:$AB,Export!$B:$B,$B$9,Export!$C:$C,AK26),0)+IF($A$10=TRUE,SUMIFS(Export!$AB:$AB,Export!$B:$B,$B$10,Export!$C:$C,AK26),0)+IF($A$11=TRUE,SUMIFS(Export!$AB:$AB,Export!$B:$B,$B$11,Export!$C:$C,AK26),0)+IF($A$12=TRUE,SUMIFS(Export!$AB:$AB,Export!$B:$B,$B$12,Export!$C:$C,AK26),0)+IF($A$13=TRUE,SUMIFS(Export!$AB:$AB,Export!$B:$B,$B$13,Export!$C:$C,AK26),0)+IF($A$14=TRUE,SUMIFS(Export!$AB:$AB,Export!$B:$B,$B$14,Export!$C:$C,AK26),0)+IF($A$15=TRUE,SUMIFS(Export!$AB:$AB,Export!$B:$B,$B$15,Export!$C:$C,AK26),0)+IF($A$16=TRUE,SUMIFS(Export!$AB:$AB,Export!$B:$B,$B$16,Export!$C:$C,AK26),0)+IF($A$17=TRUE,SUMIFS(Export!$AB:$AB,Export!$B:$B,$B$17,Export!$C:$C,AK26),0)+IF($A$18=TRUE,SUMIFS(Export!$AB:$AB,Export!$B:$B,$B$18,Export!$C:$C,AK26),0)</f>
        <v>0</v>
      </c>
      <c r="AL34" s="140">
        <f>IF($A$4=TRUE,SUMIFS(Export!$AB:$AB,Export!$B:$B,$B$4,Export!$C:$C,AL26),0)+IF($A$5=TRUE,SUMIFS(Export!$AB:$AB,Export!$B:$B,$B$5,Export!$C:$C,AL26),0)+IF($A$6=TRUE,SUMIFS(Export!$AB:$AB,Export!$B:$B,$B$6,Export!$C:$C,AL26),0)+IF($A$7=TRUE,SUMIFS(Export!$AB:$AB,Export!$B:$B,$B$7,Export!$C:$C,AL26),0)+IF($A$8=TRUE,SUMIFS(Export!$AB:$AB,Export!$B:$B,$B$8,Export!$C:$C,AL26),0)+IF($A$9=TRUE,SUMIFS(Export!$AB:$AB,Export!$B:$B,$B$9,Export!$C:$C,AL26),0)+IF($A$10=TRUE,SUMIFS(Export!$AB:$AB,Export!$B:$B,$B$10,Export!$C:$C,AL26),0)+IF($A$11=TRUE,SUMIFS(Export!$AB:$AB,Export!$B:$B,$B$11,Export!$C:$C,AL26),0)+IF($A$12=TRUE,SUMIFS(Export!$AB:$AB,Export!$B:$B,$B$12,Export!$C:$C,AL26),0)+IF($A$13=TRUE,SUMIFS(Export!$AB:$AB,Export!$B:$B,$B$13,Export!$C:$C,AL26),0)+IF($A$14=TRUE,SUMIFS(Export!$AB:$AB,Export!$B:$B,$B$14,Export!$C:$C,AL26),0)+IF($A$15=TRUE,SUMIFS(Export!$AB:$AB,Export!$B:$B,$B$15,Export!$C:$C,AL26),0)+IF($A$16=TRUE,SUMIFS(Export!$AB:$AB,Export!$B:$B,$B$16,Export!$C:$C,AL26),0)+IF($A$17=TRUE,SUMIFS(Export!$AB:$AB,Export!$B:$B,$B$17,Export!$C:$C,AL26),0)+IF($A$18=TRUE,SUMIFS(Export!$AB:$AB,Export!$B:$B,$B$18,Export!$C:$C,AL26),0)</f>
        <v>0</v>
      </c>
    </row>
    <row r="36" spans="21:38" x14ac:dyDescent="0.2">
      <c r="U36" s="135" t="b">
        <v>1</v>
      </c>
    </row>
    <row r="37" spans="21:38" x14ac:dyDescent="0.2">
      <c r="U37" s="135" t="b">
        <v>0</v>
      </c>
    </row>
  </sheetData>
  <mergeCells count="6">
    <mergeCell ref="C20:F20"/>
    <mergeCell ref="D23:L23"/>
    <mergeCell ref="D24:L24"/>
    <mergeCell ref="A1:N1"/>
    <mergeCell ref="B22:G22"/>
    <mergeCell ref="A3:B3"/>
  </mergeCells>
  <dataValidations count="1">
    <dataValidation type="list" allowBlank="1" showInputMessage="1" showErrorMessage="1" sqref="A4:A18">
      <formula1>$U$36:$U$37</formula1>
    </dataValidation>
  </dataValidations>
  <pageMargins left="0.7" right="0.7" top="0.75" bottom="0.75" header="0.3" footer="0.3"/>
  <pageSetup scale="6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tabSelected="1" workbookViewId="0">
      <selection activeCell="A3" sqref="A3"/>
    </sheetView>
  </sheetViews>
  <sheetFormatPr defaultColWidth="8.85546875" defaultRowHeight="18" customHeight="1" x14ac:dyDescent="0.2"/>
  <cols>
    <col min="1" max="1" width="8.85546875" style="46" customWidth="1"/>
    <col min="2" max="2" width="4.7109375" style="46" customWidth="1"/>
    <col min="3" max="21" width="4" style="46" customWidth="1"/>
    <col min="22" max="22" width="5.42578125" style="46"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46" customWidth="1"/>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41" t="s">
        <v>116</v>
      </c>
      <c r="AI3" s="241" t="s">
        <v>117</v>
      </c>
      <c r="AJ3" s="241" t="s">
        <v>91</v>
      </c>
      <c r="AK3" s="241" t="s">
        <v>92</v>
      </c>
      <c r="AL3" s="241" t="s">
        <v>71</v>
      </c>
      <c r="AM3" s="241" t="s">
        <v>72</v>
      </c>
      <c r="AN3" s="241" t="s">
        <v>125</v>
      </c>
      <c r="AO3" s="241" t="s">
        <v>126</v>
      </c>
      <c r="AP3" s="241" t="s">
        <v>118</v>
      </c>
      <c r="AQ3" s="241"/>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t="s">
        <v>83</v>
      </c>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41">
        <f>COUNTIF(B4:U4,20)+COUNTIF(B4:U4,"B")</f>
        <v>0</v>
      </c>
      <c r="AI4" s="241">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4"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BZ8" si="5">IF(AND(Q4="X",OR(Q13="B",Q22="B")),10,0)</f>
        <v>0</v>
      </c>
      <c r="CA4" s="159">
        <f t="shared" ref="CA4:CA8" si="6">IF(AND(R4="X",OR(R13="B",R22="B")),10,0)</f>
        <v>0</v>
      </c>
      <c r="CB4" s="159">
        <f t="shared" ref="CB4:CB8" si="7">IF(AND(S4="X",OR(S13="B",S22="B")),10,0)</f>
        <v>0</v>
      </c>
      <c r="CC4" s="159">
        <f t="shared" ref="CC4:CC8" si="8">IF(AND(T4="X",OR(T13="B",T22="B")),10,0)</f>
        <v>0</v>
      </c>
      <c r="CD4" s="159">
        <f t="shared" ref="CD4:CD8" si="9">IF(AND(U4="X",OR(U13="B",U22="B")),10,0)</f>
        <v>0</v>
      </c>
      <c r="CE4" s="159">
        <f t="shared" ref="CE4:CE8" si="10">IF(AND(V4="X",OR(V13="B",V22="B")),10,0)</f>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t="s">
        <v>84</v>
      </c>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11">SUMIFS($B$5:$U$5,$B$3:$U$3,Z1)</f>
        <v>0</v>
      </c>
      <c r="AA5" s="141">
        <f t="shared" si="11"/>
        <v>0</v>
      </c>
      <c r="AB5" s="141">
        <f t="shared" si="11"/>
        <v>0</v>
      </c>
      <c r="AC5" s="141">
        <f t="shared" si="11"/>
        <v>0</v>
      </c>
      <c r="AD5" s="141">
        <f t="shared" si="11"/>
        <v>0</v>
      </c>
      <c r="AE5" s="160"/>
      <c r="AF5" s="160"/>
      <c r="AH5" s="241">
        <f>COUNTIF(B5:U5,20)+COUNTIF(B5:U5,"B")</f>
        <v>0</v>
      </c>
      <c r="AI5" s="241">
        <f t="shared" ref="AI5:AI8" si="12">COUNTIF(B5:U5,"X")+COUNTIF(B5:U5,"-")+AH5</f>
        <v>0</v>
      </c>
      <c r="AJ5" s="150">
        <f t="shared" ref="AJ5:AJ8" si="13">MAX(AR5:BI5)+COUNTIF(B5:U5,20)*20+IF(V5=90,10,0)+COUNTIF(B5:U5,"B")*10</f>
        <v>0</v>
      </c>
      <c r="AK5" s="151">
        <f>IF(W5&lt;3,COUNTIF(Q5:U5,"X")*10,IF(W5=3,10,0))+SUM(BK5:CD5)</f>
        <v>0</v>
      </c>
      <c r="AL5" s="151">
        <f>SUM(B5:U5)/20</f>
        <v>0</v>
      </c>
      <c r="AM5" s="151">
        <f t="shared" ref="AM5:AM8" si="14">COUNTIF(B5:U5,"B")</f>
        <v>0</v>
      </c>
      <c r="AN5" s="151">
        <f t="shared" ref="AN5:AN8" si="15">COUNTIF(B5:U5,"X")+AL5</f>
        <v>0</v>
      </c>
      <c r="AO5" s="151">
        <f t="shared" ref="AO5:AO8" si="16">COUNTIF(B5:U5,"-")+AM5</f>
        <v>0</v>
      </c>
      <c r="AP5" s="151">
        <f t="shared" ref="AP5:AP8" si="17">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ref="BL5:BN5" si="18">IF(AND(C5="X",OR(C14="B",C23="B")),10,0)</f>
        <v>0</v>
      </c>
      <c r="BM5" s="159">
        <f t="shared" si="18"/>
        <v>0</v>
      </c>
      <c r="BN5" s="159">
        <f t="shared" si="18"/>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6"/>
        <v>0</v>
      </c>
      <c r="CB5" s="159">
        <f t="shared" si="7"/>
        <v>0</v>
      </c>
      <c r="CC5" s="159">
        <f t="shared" si="8"/>
        <v>0</v>
      </c>
      <c r="CD5" s="159">
        <f t="shared" si="9"/>
        <v>0</v>
      </c>
      <c r="CE5" s="159">
        <f t="shared" si="10"/>
        <v>0</v>
      </c>
      <c r="CF5" s="153">
        <f>COUNTIFS(B5:U5,"X",$B$3:$U$3,$CF$3)</f>
        <v>0</v>
      </c>
      <c r="CG5" s="153">
        <f t="shared" ref="CG5:CG8" si="19">COUNTIFS(B5:U5,"X",$B$3:$U$3,$CG$3)</f>
        <v>0</v>
      </c>
      <c r="CH5" s="153">
        <f t="shared" ref="CH5:CH8" si="20">COUNTIFS(B5:U5,"X",$B$3:$U$3,$CH$3)</f>
        <v>0</v>
      </c>
      <c r="CI5" s="153">
        <f t="shared" ref="CI5:CI8" si="21">COUNTIFS(B5:U5,"X",$B$3:$U$3,$CI$3)</f>
        <v>0</v>
      </c>
      <c r="CJ5" s="153">
        <f t="shared" ref="CJ5:CJ8" si="22">COUNTIFS(B5:U5,"X",$B$3:$U$3,$CJ$3)</f>
        <v>0</v>
      </c>
      <c r="CK5" s="153">
        <f t="shared" ref="CK5:CK8" si="23">COUNTIFS(B5:U5,"X",$B$3:$U$3,$CK$3)</f>
        <v>0</v>
      </c>
      <c r="CL5" s="153">
        <f t="shared" ref="CL5:CL8" si="24">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25">SUMIFS($B$6:$U$6,$B$3:$U$3,Z1)</f>
        <v>0</v>
      </c>
      <c r="AA6" s="141">
        <f t="shared" si="25"/>
        <v>0</v>
      </c>
      <c r="AB6" s="141">
        <f t="shared" si="25"/>
        <v>0</v>
      </c>
      <c r="AC6" s="141">
        <f t="shared" si="25"/>
        <v>0</v>
      </c>
      <c r="AD6" s="141">
        <f t="shared" si="25"/>
        <v>0</v>
      </c>
      <c r="AE6" s="160"/>
      <c r="AF6" s="160"/>
      <c r="AH6" s="241">
        <f>COUNTIF(B6:U6,20)+COUNTIF(B6:U6,"B")</f>
        <v>0</v>
      </c>
      <c r="AI6" s="241">
        <f t="shared" si="12"/>
        <v>0</v>
      </c>
      <c r="AJ6" s="150">
        <f t="shared" si="13"/>
        <v>0</v>
      </c>
      <c r="AK6" s="151">
        <f t="shared" ref="AK6:AK8" si="26">IF(W6&lt;3,COUNTIF(Q6:U6,"X")*10,IF(W6=3,10,0))+SUM(BK6:CD6)</f>
        <v>0</v>
      </c>
      <c r="AL6" s="151">
        <f>SUM(B6:U6)/20</f>
        <v>0</v>
      </c>
      <c r="AM6" s="151">
        <f t="shared" si="14"/>
        <v>0</v>
      </c>
      <c r="AN6" s="151">
        <f t="shared" si="15"/>
        <v>0</v>
      </c>
      <c r="AO6" s="151">
        <f t="shared" si="16"/>
        <v>0</v>
      </c>
      <c r="AP6" s="151">
        <f t="shared" si="17"/>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ref="BL6:BN6" si="27">IF(AND(C6="X",OR(C15="B",C24="B")),10,0)</f>
        <v>0</v>
      </c>
      <c r="BM6" s="159">
        <f t="shared" si="27"/>
        <v>0</v>
      </c>
      <c r="BN6" s="159">
        <f t="shared" si="27"/>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6"/>
        <v>0</v>
      </c>
      <c r="CB6" s="159">
        <f t="shared" si="7"/>
        <v>0</v>
      </c>
      <c r="CC6" s="159">
        <f t="shared" si="8"/>
        <v>0</v>
      </c>
      <c r="CD6" s="159">
        <f t="shared" si="9"/>
        <v>0</v>
      </c>
      <c r="CE6" s="159">
        <f t="shared" si="10"/>
        <v>0</v>
      </c>
      <c r="CF6" s="153">
        <f t="shared" ref="CF6:CF8" si="28">COUNTIFS(B6:U6,"X",$B$3:$U$3,$CF$3)</f>
        <v>0</v>
      </c>
      <c r="CG6" s="153">
        <f t="shared" si="19"/>
        <v>0</v>
      </c>
      <c r="CH6" s="153">
        <f t="shared" si="20"/>
        <v>0</v>
      </c>
      <c r="CI6" s="153">
        <f t="shared" si="21"/>
        <v>0</v>
      </c>
      <c r="CJ6" s="153">
        <f t="shared" si="22"/>
        <v>0</v>
      </c>
      <c r="CK6" s="153">
        <f t="shared" si="23"/>
        <v>0</v>
      </c>
      <c r="CL6" s="153">
        <f t="shared" si="24"/>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9">SUMIFS($B$7:$U$7,$B$3:$U$3,Y1)</f>
        <v>0</v>
      </c>
      <c r="Z7" s="141">
        <f t="shared" si="29"/>
        <v>0</v>
      </c>
      <c r="AA7" s="141">
        <f t="shared" si="29"/>
        <v>0</v>
      </c>
      <c r="AB7" s="141">
        <f t="shared" si="29"/>
        <v>0</v>
      </c>
      <c r="AC7" s="141">
        <f t="shared" si="29"/>
        <v>0</v>
      </c>
      <c r="AD7" s="141">
        <f t="shared" si="29"/>
        <v>0</v>
      </c>
      <c r="AE7" s="160"/>
      <c r="AF7" s="160"/>
      <c r="AH7" s="241">
        <f t="shared" ref="AH7:AH8" si="30">COUNTIF(B7:U7,20)+COUNTIF(B7:U7,"B")</f>
        <v>0</v>
      </c>
      <c r="AI7" s="241">
        <f t="shared" si="12"/>
        <v>0</v>
      </c>
      <c r="AJ7" s="150">
        <f t="shared" si="13"/>
        <v>0</v>
      </c>
      <c r="AK7" s="151">
        <f t="shared" si="26"/>
        <v>0</v>
      </c>
      <c r="AL7" s="151">
        <f>SUM(B7:U7)/20</f>
        <v>0</v>
      </c>
      <c r="AM7" s="151">
        <f t="shared" si="14"/>
        <v>0</v>
      </c>
      <c r="AN7" s="151">
        <f t="shared" si="15"/>
        <v>0</v>
      </c>
      <c r="AO7" s="151">
        <f t="shared" si="16"/>
        <v>0</v>
      </c>
      <c r="AP7" s="151">
        <f t="shared" si="17"/>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ref="BL7:BM7" si="31">IF(AND(C7="X",OR(C16="B",C25="B")),10,0)</f>
        <v>0</v>
      </c>
      <c r="BM7" s="159">
        <f t="shared" si="31"/>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6"/>
        <v>0</v>
      </c>
      <c r="CB7" s="159">
        <f t="shared" si="7"/>
        <v>0</v>
      </c>
      <c r="CC7" s="159">
        <f t="shared" si="8"/>
        <v>0</v>
      </c>
      <c r="CD7" s="159">
        <f t="shared" si="9"/>
        <v>0</v>
      </c>
      <c r="CE7" s="159">
        <f t="shared" si="10"/>
        <v>0</v>
      </c>
      <c r="CF7" s="153">
        <f t="shared" si="28"/>
        <v>0</v>
      </c>
      <c r="CG7" s="153">
        <f t="shared" si="19"/>
        <v>0</v>
      </c>
      <c r="CH7" s="153">
        <f t="shared" si="20"/>
        <v>0</v>
      </c>
      <c r="CI7" s="153">
        <f t="shared" si="21"/>
        <v>0</v>
      </c>
      <c r="CJ7" s="153">
        <f t="shared" si="22"/>
        <v>0</v>
      </c>
      <c r="CK7" s="153">
        <f t="shared" si="23"/>
        <v>0</v>
      </c>
      <c r="CL7" s="153">
        <f t="shared" si="24"/>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32">SUMIFS($B$8:$U$8,$B$3:$U$3,Y1)</f>
        <v>0</v>
      </c>
      <c r="Z8" s="141">
        <f t="shared" si="32"/>
        <v>0</v>
      </c>
      <c r="AA8" s="141">
        <f t="shared" si="32"/>
        <v>0</v>
      </c>
      <c r="AB8" s="141">
        <f t="shared" si="32"/>
        <v>0</v>
      </c>
      <c r="AC8" s="141">
        <f t="shared" si="32"/>
        <v>0</v>
      </c>
      <c r="AD8" s="141">
        <f t="shared" si="32"/>
        <v>0</v>
      </c>
      <c r="AE8" s="160"/>
      <c r="AF8" s="160"/>
      <c r="AH8" s="241">
        <f t="shared" si="30"/>
        <v>0</v>
      </c>
      <c r="AI8" s="241">
        <f t="shared" si="12"/>
        <v>0</v>
      </c>
      <c r="AJ8" s="150">
        <f t="shared" si="13"/>
        <v>0</v>
      </c>
      <c r="AK8" s="151">
        <f t="shared" si="26"/>
        <v>0</v>
      </c>
      <c r="AL8" s="151">
        <f>SUM(B8:U8)/20</f>
        <v>0</v>
      </c>
      <c r="AM8" s="151">
        <f t="shared" si="14"/>
        <v>0</v>
      </c>
      <c r="AN8" s="151">
        <f t="shared" si="15"/>
        <v>0</v>
      </c>
      <c r="AO8" s="151">
        <f t="shared" si="16"/>
        <v>0</v>
      </c>
      <c r="AP8" s="151">
        <f t="shared" si="17"/>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ref="BL8:BM8" si="33">IF(AND(C8="X",OR(C17="B",C26="B")),10,0)</f>
        <v>0</v>
      </c>
      <c r="BM8" s="159">
        <f t="shared" si="33"/>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6"/>
        <v>0</v>
      </c>
      <c r="CB8" s="159">
        <f t="shared" si="7"/>
        <v>0</v>
      </c>
      <c r="CC8" s="159">
        <f t="shared" si="8"/>
        <v>0</v>
      </c>
      <c r="CD8" s="159">
        <f t="shared" si="9"/>
        <v>0</v>
      </c>
      <c r="CE8" s="159">
        <f t="shared" si="10"/>
        <v>0</v>
      </c>
      <c r="CF8" s="153">
        <f t="shared" si="28"/>
        <v>0</v>
      </c>
      <c r="CG8" s="153">
        <f t="shared" si="19"/>
        <v>0</v>
      </c>
      <c r="CH8" s="153">
        <f t="shared" si="20"/>
        <v>0</v>
      </c>
      <c r="CI8" s="153">
        <f t="shared" si="21"/>
        <v>0</v>
      </c>
      <c r="CJ8" s="153">
        <f t="shared" si="22"/>
        <v>0</v>
      </c>
      <c r="CK8" s="153">
        <f t="shared" si="23"/>
        <v>0</v>
      </c>
      <c r="CL8" s="153">
        <f t="shared" si="24"/>
        <v>0</v>
      </c>
    </row>
    <row r="9" spans="1:90" ht="21" customHeight="1" x14ac:dyDescent="0.2">
      <c r="A9" s="177" t="s">
        <v>88</v>
      </c>
      <c r="B9" s="49"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34">B10+SUM(C4:C9)</f>
        <v>0</v>
      </c>
      <c r="D10" s="179">
        <f t="shared" si="34"/>
        <v>0</v>
      </c>
      <c r="E10" s="179">
        <f t="shared" si="34"/>
        <v>0</v>
      </c>
      <c r="F10" s="179">
        <f t="shared" si="34"/>
        <v>0</v>
      </c>
      <c r="G10" s="179">
        <f t="shared" si="34"/>
        <v>0</v>
      </c>
      <c r="H10" s="179">
        <f t="shared" si="34"/>
        <v>0</v>
      </c>
      <c r="I10" s="179">
        <f t="shared" si="34"/>
        <v>0</v>
      </c>
      <c r="J10" s="179">
        <f t="shared" si="34"/>
        <v>0</v>
      </c>
      <c r="K10" s="179">
        <f t="shared" si="34"/>
        <v>0</v>
      </c>
      <c r="L10" s="179">
        <f t="shared" si="34"/>
        <v>0</v>
      </c>
      <c r="M10" s="179">
        <f t="shared" si="34"/>
        <v>0</v>
      </c>
      <c r="N10" s="179">
        <f t="shared" si="34"/>
        <v>0</v>
      </c>
      <c r="O10" s="179">
        <f t="shared" si="34"/>
        <v>0</v>
      </c>
      <c r="P10" s="179">
        <f t="shared" si="34"/>
        <v>0</v>
      </c>
      <c r="Q10" s="179">
        <f t="shared" si="34"/>
        <v>0</v>
      </c>
      <c r="R10" s="179">
        <f t="shared" si="34"/>
        <v>0</v>
      </c>
      <c r="S10" s="179">
        <f t="shared" si="34"/>
        <v>0</v>
      </c>
      <c r="T10" s="179">
        <f t="shared" si="34"/>
        <v>0</v>
      </c>
      <c r="U10" s="180">
        <f t="shared" si="34"/>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35">IF(D3=1,"",IF(OR(C3="V",C3="R",C3="Q"),0,IF(OR(B3="V",B3="R",B3="Q"),1,1+BL10)))</f>
        <v>2</v>
      </c>
      <c r="BN10" s="153">
        <f t="shared" si="35"/>
        <v>3</v>
      </c>
      <c r="BO10" s="153">
        <f t="shared" si="35"/>
        <v>4</v>
      </c>
      <c r="BP10" s="153">
        <f t="shared" si="35"/>
        <v>5</v>
      </c>
      <c r="BQ10" s="153">
        <f t="shared" si="35"/>
        <v>6</v>
      </c>
      <c r="BR10" s="153">
        <f t="shared" si="35"/>
        <v>7</v>
      </c>
      <c r="BS10" s="153">
        <f t="shared" si="35"/>
        <v>8</v>
      </c>
      <c r="BT10" s="153">
        <f t="shared" si="35"/>
        <v>9</v>
      </c>
      <c r="BU10" s="153">
        <f t="shared" si="35"/>
        <v>10</v>
      </c>
      <c r="BV10" s="153">
        <f t="shared" si="35"/>
        <v>11</v>
      </c>
      <c r="BW10" s="153">
        <f t="shared" si="35"/>
        <v>12</v>
      </c>
      <c r="BX10" s="153">
        <f t="shared" si="35"/>
        <v>13</v>
      </c>
      <c r="BY10" s="153">
        <f t="shared" si="35"/>
        <v>14</v>
      </c>
      <c r="BZ10" s="153">
        <f t="shared" si="35"/>
        <v>15</v>
      </c>
      <c r="CA10" s="153">
        <f t="shared" si="35"/>
        <v>16</v>
      </c>
      <c r="CB10" s="153">
        <f t="shared" si="35"/>
        <v>17</v>
      </c>
      <c r="CC10" s="153">
        <f t="shared" si="35"/>
        <v>18</v>
      </c>
      <c r="CD10" s="153">
        <f t="shared" si="35"/>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41" t="s">
        <v>116</v>
      </c>
      <c r="AI12" s="241" t="s">
        <v>117</v>
      </c>
      <c r="AJ12" s="241" t="s">
        <v>91</v>
      </c>
      <c r="AK12" s="241" t="s">
        <v>92</v>
      </c>
      <c r="AL12" s="241" t="s">
        <v>71</v>
      </c>
      <c r="AM12" s="241" t="s">
        <v>72</v>
      </c>
      <c r="AN12" s="241" t="s">
        <v>125</v>
      </c>
      <c r="AO12" s="241" t="s">
        <v>126</v>
      </c>
      <c r="AP12" s="241" t="s">
        <v>118</v>
      </c>
      <c r="AQ12" s="241"/>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t="s">
        <v>85</v>
      </c>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36">SUMIFS($B$13:$U$13,$B$3:$U$3,Z1)</f>
        <v>0</v>
      </c>
      <c r="AA13" s="141">
        <f t="shared" si="36"/>
        <v>0</v>
      </c>
      <c r="AB13" s="141">
        <f t="shared" si="36"/>
        <v>0</v>
      </c>
      <c r="AC13" s="141">
        <f t="shared" si="36"/>
        <v>0</v>
      </c>
      <c r="AD13" s="141">
        <f t="shared" si="36"/>
        <v>0</v>
      </c>
      <c r="AE13" s="160"/>
      <c r="AF13" s="160"/>
      <c r="AH13" s="241">
        <f>COUNTIF(B13:U13,20)+COUNTIF(B13:U13,"B")</f>
        <v>0</v>
      </c>
      <c r="AI13" s="241">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3" si="37">IF(AND(C13="X",OR(C4="B",C22="B")),10,0)</f>
        <v>0</v>
      </c>
      <c r="BM13" s="167">
        <f t="shared" si="37"/>
        <v>0</v>
      </c>
      <c r="BN13" s="167">
        <f t="shared" si="37"/>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BZ17" si="38">IF(AND(Q13="X",OR(Q4="B",Q22="B")),10,0)</f>
        <v>0</v>
      </c>
      <c r="CA13" s="167">
        <f t="shared" ref="CA13:CA17" si="39">IF(AND(R13="X",OR(R4="B",R22="B")),10,0)</f>
        <v>0</v>
      </c>
      <c r="CB13" s="167">
        <f t="shared" ref="CB13:CB17" si="40">IF(AND(S13="X",OR(S4="B",S22="B")),10,0)</f>
        <v>0</v>
      </c>
      <c r="CC13" s="167">
        <f t="shared" ref="CC13:CC17" si="41">IF(AND(T13="X",OR(T4="B",T22="B")),10,0)</f>
        <v>0</v>
      </c>
      <c r="CD13" s="167">
        <f t="shared" ref="CD13:CD17" si="42">IF(AND(U13="X",OR(U4="B",U22="B")),10,0)</f>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t="s">
        <v>86</v>
      </c>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43">SUMIFS($B$14:$U$14,$B$3:$U$3,Z1)</f>
        <v>0</v>
      </c>
      <c r="AA14" s="141">
        <f t="shared" si="43"/>
        <v>0</v>
      </c>
      <c r="AB14" s="141">
        <f t="shared" si="43"/>
        <v>0</v>
      </c>
      <c r="AC14" s="141">
        <f t="shared" si="43"/>
        <v>0</v>
      </c>
      <c r="AD14" s="141">
        <f t="shared" si="43"/>
        <v>0</v>
      </c>
      <c r="AE14" s="160"/>
      <c r="AF14" s="160"/>
      <c r="AH14" s="241">
        <f>COUNTIF(B14:U14,20)+COUNTIF(B14:U14,"B")</f>
        <v>0</v>
      </c>
      <c r="AI14" s="241">
        <f t="shared" ref="AI14:AI17" si="44">COUNTIF(B14:U14,"X")+COUNTIF(B14:U14,"-")+AH14</f>
        <v>0</v>
      </c>
      <c r="AJ14" s="150">
        <f>MAX(AR14:BI14)+COUNTIF(B14:U14,20)*20+IF(V14=90,10,0)+COUNTIF(B14:U14,"B")*10</f>
        <v>0</v>
      </c>
      <c r="AK14" s="151">
        <f t="shared" ref="AK14:AK17" si="45">IF(W14&lt;3,COUNTIF(Q14:U14,"X")*10,IF(W14=3,10,0))+SUM(BK14:CD14)</f>
        <v>0</v>
      </c>
      <c r="AL14" s="151">
        <f>SUM(B14:U14)/20</f>
        <v>0</v>
      </c>
      <c r="AM14" s="151">
        <f t="shared" ref="AM14:AM17" si="46">COUNTIF(B14:U14,"B")</f>
        <v>0</v>
      </c>
      <c r="AN14" s="151">
        <f t="shared" ref="AN14:AN17" si="47">COUNTIF(B14:U14,"X")+AL14</f>
        <v>0</v>
      </c>
      <c r="AO14" s="151">
        <f t="shared" ref="AO14:AO17" si="48">COUNTIF(B14:U14,"-")+AM14</f>
        <v>0</v>
      </c>
      <c r="AP14" s="151">
        <f t="shared" ref="AP14:AP17" si="49">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ref="BL14:BN14" si="50">IF(AND(C14="X",OR(C5="B",C23="B")),10,0)</f>
        <v>0</v>
      </c>
      <c r="BM14" s="167">
        <f t="shared" si="50"/>
        <v>0</v>
      </c>
      <c r="BN14" s="167">
        <f t="shared" si="50"/>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38"/>
        <v>0</v>
      </c>
      <c r="CA14" s="167">
        <f t="shared" si="39"/>
        <v>0</v>
      </c>
      <c r="CB14" s="167">
        <f t="shared" si="40"/>
        <v>0</v>
      </c>
      <c r="CC14" s="167">
        <f t="shared" si="41"/>
        <v>0</v>
      </c>
      <c r="CD14" s="167">
        <f t="shared" si="42"/>
        <v>0</v>
      </c>
      <c r="CF14" s="153">
        <f t="shared" ref="CF14:CF17" si="51">COUNTIFS(B14:U14,"X",$B$3:$U$3,$CF$3)</f>
        <v>0</v>
      </c>
      <c r="CG14" s="153">
        <f>COUNTIFS(B14:U14,"X",$B$3:$U$3,$CG$3)</f>
        <v>0</v>
      </c>
      <c r="CH14" s="153">
        <f t="shared" ref="CH14:CH17" si="52">COUNTIFS(B14:U14,"X",$B$3:$U$3,$CH$3)</f>
        <v>0</v>
      </c>
      <c r="CI14" s="153">
        <f t="shared" ref="CI14:CI17" si="53">COUNTIFS(B14:U14,"X",$B$3:$U$3,$CI$3)</f>
        <v>0</v>
      </c>
      <c r="CJ14" s="153">
        <f t="shared" ref="CJ14:CJ17" si="54">COUNTIFS(B14:U14,"X",$B$3:$U$3,$CJ$3)</f>
        <v>0</v>
      </c>
      <c r="CK14" s="153">
        <f t="shared" ref="CK14:CK17" si="55">COUNTIFS(B14:U14,"X",$B$3:$U$3,$CK$3)</f>
        <v>0</v>
      </c>
      <c r="CL14" s="153">
        <f t="shared" ref="CL14:CL17" si="56">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57">SUMIFS($B$15:$U$15,$B$3:$U$3,Z1)</f>
        <v>0</v>
      </c>
      <c r="AA15" s="141">
        <f t="shared" si="57"/>
        <v>0</v>
      </c>
      <c r="AB15" s="141">
        <f t="shared" si="57"/>
        <v>0</v>
      </c>
      <c r="AC15" s="141">
        <f t="shared" si="57"/>
        <v>0</v>
      </c>
      <c r="AD15" s="141">
        <f t="shared" si="57"/>
        <v>0</v>
      </c>
      <c r="AE15" s="160"/>
      <c r="AF15" s="160"/>
      <c r="AH15" s="241">
        <f>COUNTIF(B15:U15,20)+COUNTIF(B15:U15,"B")</f>
        <v>0</v>
      </c>
      <c r="AI15" s="241">
        <f t="shared" si="44"/>
        <v>0</v>
      </c>
      <c r="AJ15" s="150">
        <f>MAX(AR15:BI15)+COUNTIF(B15:U15,20)*20+IF(V15=90,10,0)+COUNTIF(B15:U15,"B")*10</f>
        <v>0</v>
      </c>
      <c r="AK15" s="151">
        <f t="shared" si="45"/>
        <v>0</v>
      </c>
      <c r="AL15" s="151">
        <f>SUM(B15:U15)/20</f>
        <v>0</v>
      </c>
      <c r="AM15" s="151">
        <f t="shared" si="46"/>
        <v>0</v>
      </c>
      <c r="AN15" s="151">
        <f t="shared" si="47"/>
        <v>0</v>
      </c>
      <c r="AO15" s="151">
        <f t="shared" si="48"/>
        <v>0</v>
      </c>
      <c r="AP15" s="151">
        <f t="shared" si="49"/>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ref="BL15:BN15" si="58">IF(AND(C15="X",OR(C6="B",C24="B")),10,0)</f>
        <v>0</v>
      </c>
      <c r="BM15" s="167">
        <f t="shared" si="58"/>
        <v>0</v>
      </c>
      <c r="BN15" s="167">
        <f t="shared" si="5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38"/>
        <v>0</v>
      </c>
      <c r="CA15" s="167">
        <f t="shared" si="39"/>
        <v>0</v>
      </c>
      <c r="CB15" s="167">
        <f t="shared" si="40"/>
        <v>0</v>
      </c>
      <c r="CC15" s="167">
        <f t="shared" si="41"/>
        <v>0</v>
      </c>
      <c r="CD15" s="167">
        <f t="shared" si="42"/>
        <v>0</v>
      </c>
      <c r="CF15" s="153">
        <f t="shared" si="51"/>
        <v>0</v>
      </c>
      <c r="CG15" s="153">
        <f t="shared" ref="CG15:CG17" si="59">COUNTIFS(B15:U15,"X",$B$3:$U$3,$CG$3)</f>
        <v>0</v>
      </c>
      <c r="CH15" s="153">
        <f t="shared" si="52"/>
        <v>0</v>
      </c>
      <c r="CI15" s="153">
        <f t="shared" si="53"/>
        <v>0</v>
      </c>
      <c r="CJ15" s="153">
        <f t="shared" si="54"/>
        <v>0</v>
      </c>
      <c r="CK15" s="153">
        <f t="shared" si="55"/>
        <v>0</v>
      </c>
      <c r="CL15" s="153">
        <f t="shared" si="56"/>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60">SUMIFS($B$16:$U$16,$B$3:$U$3,Z1)</f>
        <v>0</v>
      </c>
      <c r="AA16" s="141">
        <f t="shared" si="60"/>
        <v>0</v>
      </c>
      <c r="AB16" s="141">
        <f t="shared" si="60"/>
        <v>0</v>
      </c>
      <c r="AC16" s="141">
        <f t="shared" si="60"/>
        <v>0</v>
      </c>
      <c r="AD16" s="141">
        <f t="shared" si="60"/>
        <v>0</v>
      </c>
      <c r="AE16" s="160"/>
      <c r="AF16" s="160"/>
      <c r="AH16" s="241">
        <f>COUNTIF(B16:U16,20)+COUNTIF(B16:U16,"B")</f>
        <v>0</v>
      </c>
      <c r="AI16" s="241">
        <f t="shared" si="44"/>
        <v>0</v>
      </c>
      <c r="AJ16" s="150">
        <f>MAX(AR16:BI16)+COUNTIF(B16:U16,20)*20+IF(V16=90,10,0)+COUNTIF(B16:U16,"B")*10</f>
        <v>0</v>
      </c>
      <c r="AK16" s="151">
        <f t="shared" si="45"/>
        <v>0</v>
      </c>
      <c r="AL16" s="151">
        <f>SUM(B16:U16)/20</f>
        <v>0</v>
      </c>
      <c r="AM16" s="151">
        <f t="shared" si="46"/>
        <v>0</v>
      </c>
      <c r="AN16" s="151">
        <f t="shared" si="47"/>
        <v>0</v>
      </c>
      <c r="AO16" s="151">
        <f t="shared" si="48"/>
        <v>0</v>
      </c>
      <c r="AP16" s="151">
        <f t="shared" si="49"/>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ref="BL16:BN16" si="61">IF(AND(C16="X",OR(C7="B",C25="B")),10,0)</f>
        <v>0</v>
      </c>
      <c r="BM16" s="167">
        <f t="shared" si="61"/>
        <v>0</v>
      </c>
      <c r="BN16" s="167">
        <f t="shared" si="61"/>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38"/>
        <v>0</v>
      </c>
      <c r="CA16" s="167">
        <f t="shared" si="39"/>
        <v>0</v>
      </c>
      <c r="CB16" s="167">
        <f t="shared" si="40"/>
        <v>0</v>
      </c>
      <c r="CC16" s="167">
        <f t="shared" si="41"/>
        <v>0</v>
      </c>
      <c r="CD16" s="167">
        <f t="shared" si="42"/>
        <v>0</v>
      </c>
      <c r="CF16" s="153">
        <f>COUNTIFS(B16:U16,"X",$B$3:$U$3,$CF$3)</f>
        <v>0</v>
      </c>
      <c r="CG16" s="153">
        <f t="shared" si="59"/>
        <v>0</v>
      </c>
      <c r="CH16" s="153">
        <f t="shared" si="52"/>
        <v>0</v>
      </c>
      <c r="CI16" s="153">
        <f t="shared" si="53"/>
        <v>0</v>
      </c>
      <c r="CJ16" s="153">
        <f t="shared" si="54"/>
        <v>0</v>
      </c>
      <c r="CK16" s="153">
        <f t="shared" si="55"/>
        <v>0</v>
      </c>
      <c r="CL16" s="153">
        <f t="shared" si="56"/>
        <v>0</v>
      </c>
    </row>
    <row r="17" spans="1:241"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62">SUMIFS($B$17:$U$17,$B$3:$U$3,Y1)</f>
        <v>0</v>
      </c>
      <c r="Z17" s="141">
        <f t="shared" si="62"/>
        <v>0</v>
      </c>
      <c r="AA17" s="141">
        <f t="shared" si="62"/>
        <v>0</v>
      </c>
      <c r="AB17" s="141">
        <f t="shared" si="62"/>
        <v>0</v>
      </c>
      <c r="AC17" s="141">
        <f t="shared" si="62"/>
        <v>0</v>
      </c>
      <c r="AD17" s="141">
        <f t="shared" si="62"/>
        <v>0</v>
      </c>
      <c r="AE17" s="160"/>
      <c r="AF17" s="160"/>
      <c r="AH17" s="241">
        <f>COUNTIF(B17:U17,20)+COUNTIF(B17:U17,"B")</f>
        <v>0</v>
      </c>
      <c r="AI17" s="241">
        <f t="shared" si="44"/>
        <v>0</v>
      </c>
      <c r="AJ17" s="150">
        <f>MAX(AR17:BI17)+COUNTIF(B17:U17,20)*20+IF(V17=90,10,0)+COUNTIF(B17:U17,"B")*10</f>
        <v>0</v>
      </c>
      <c r="AK17" s="151">
        <f t="shared" si="45"/>
        <v>0</v>
      </c>
      <c r="AL17" s="151">
        <f>SUM(B17:U17)/20</f>
        <v>0</v>
      </c>
      <c r="AM17" s="151">
        <f t="shared" si="46"/>
        <v>0</v>
      </c>
      <c r="AN17" s="151">
        <f t="shared" si="47"/>
        <v>0</v>
      </c>
      <c r="AO17" s="151">
        <f t="shared" si="48"/>
        <v>0</v>
      </c>
      <c r="AP17" s="151">
        <f t="shared" si="49"/>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ref="BL17:BN17" si="63">IF(AND(C17="X",OR(C8="B",C26="B")),10,0)</f>
        <v>0</v>
      </c>
      <c r="BM17" s="167">
        <f t="shared" si="63"/>
        <v>0</v>
      </c>
      <c r="BN17" s="167">
        <f t="shared" si="63"/>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38"/>
        <v>0</v>
      </c>
      <c r="CA17" s="167">
        <f t="shared" si="39"/>
        <v>0</v>
      </c>
      <c r="CB17" s="167">
        <f t="shared" si="40"/>
        <v>0</v>
      </c>
      <c r="CC17" s="167">
        <f t="shared" si="41"/>
        <v>0</v>
      </c>
      <c r="CD17" s="167">
        <f t="shared" si="42"/>
        <v>0</v>
      </c>
      <c r="CF17" s="153">
        <f t="shared" si="51"/>
        <v>0</v>
      </c>
      <c r="CG17" s="153">
        <f t="shared" si="59"/>
        <v>0</v>
      </c>
      <c r="CH17" s="153">
        <f t="shared" si="52"/>
        <v>0</v>
      </c>
      <c r="CI17" s="153">
        <f t="shared" si="53"/>
        <v>0</v>
      </c>
      <c r="CJ17" s="153">
        <f t="shared" si="54"/>
        <v>0</v>
      </c>
      <c r="CK17" s="153">
        <f t="shared" si="55"/>
        <v>0</v>
      </c>
      <c r="CL17" s="153">
        <f t="shared" si="56"/>
        <v>0</v>
      </c>
    </row>
    <row r="18" spans="1:241" ht="18" customHeight="1" x14ac:dyDescent="0.2">
      <c r="A18" s="177" t="s">
        <v>88</v>
      </c>
      <c r="B18" s="49" t="str">
        <f>IF(COUNTA($B$13:B17)&gt;1,"Err",IF(COUNTIF($B$13:B17,"B")&gt;0,10,""))</f>
        <v/>
      </c>
      <c r="C18" s="49"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49"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49"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49"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49"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241" ht="18" customHeight="1" x14ac:dyDescent="0.2">
      <c r="A19" s="178" t="s">
        <v>63</v>
      </c>
      <c r="B19" s="179">
        <f>SUM(B13:B18)</f>
        <v>0</v>
      </c>
      <c r="C19" s="179">
        <f>B19+SUM(C13:C18)</f>
        <v>0</v>
      </c>
      <c r="D19" s="243">
        <f>C19+SUM(D13:D18)</f>
        <v>0</v>
      </c>
      <c r="E19" s="243">
        <f>D19+SUM(E13:E18)</f>
        <v>0</v>
      </c>
      <c r="F19" s="179">
        <f t="shared" ref="F19:U19" si="64">E19+SUM(F13:F18)</f>
        <v>0</v>
      </c>
      <c r="G19" s="179">
        <f t="shared" si="64"/>
        <v>0</v>
      </c>
      <c r="H19" s="179">
        <f t="shared" si="64"/>
        <v>0</v>
      </c>
      <c r="I19" s="179">
        <f t="shared" si="64"/>
        <v>0</v>
      </c>
      <c r="J19" s="179">
        <f t="shared" si="64"/>
        <v>0</v>
      </c>
      <c r="K19" s="179">
        <f t="shared" si="64"/>
        <v>0</v>
      </c>
      <c r="L19" s="179">
        <f t="shared" si="64"/>
        <v>0</v>
      </c>
      <c r="M19" s="179">
        <f t="shared" si="64"/>
        <v>0</v>
      </c>
      <c r="N19" s="179">
        <f t="shared" si="64"/>
        <v>0</v>
      </c>
      <c r="O19" s="179">
        <f t="shared" si="64"/>
        <v>0</v>
      </c>
      <c r="P19" s="179">
        <f t="shared" si="64"/>
        <v>0</v>
      </c>
      <c r="Q19" s="179">
        <f t="shared" si="64"/>
        <v>0</v>
      </c>
      <c r="R19" s="179">
        <f t="shared" si="64"/>
        <v>0</v>
      </c>
      <c r="S19" s="179">
        <f t="shared" si="64"/>
        <v>0</v>
      </c>
      <c r="T19" s="179">
        <f t="shared" si="64"/>
        <v>0</v>
      </c>
      <c r="U19" s="180">
        <f t="shared" si="64"/>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241" s="60" customFormat="1"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G20" s="153"/>
      <c r="AH20" s="159"/>
      <c r="AI20" s="159"/>
      <c r="AJ20" s="153"/>
      <c r="AK20" s="153"/>
      <c r="AL20" s="153"/>
      <c r="AM20" s="153"/>
      <c r="AN20" s="153"/>
      <c r="AO20" s="153"/>
      <c r="AP20" s="164"/>
      <c r="AQ20" s="164"/>
      <c r="AR20" s="165"/>
      <c r="AS20" s="165"/>
      <c r="AT20" s="165"/>
      <c r="AU20" s="165"/>
      <c r="AV20" s="165"/>
      <c r="AW20" s="165"/>
      <c r="AX20" s="165"/>
      <c r="AY20" s="165"/>
      <c r="AZ20" s="165"/>
      <c r="BA20" s="165"/>
      <c r="BB20" s="165"/>
      <c r="BC20" s="165"/>
      <c r="BD20" s="165"/>
      <c r="BE20" s="165"/>
      <c r="BF20" s="165"/>
      <c r="BG20" s="165"/>
      <c r="BH20" s="165"/>
      <c r="BI20" s="165"/>
      <c r="BJ20" s="167"/>
      <c r="BK20" s="153"/>
      <c r="BL20" s="153"/>
      <c r="BM20" s="153"/>
      <c r="BN20" s="153"/>
      <c r="BO20" s="167"/>
      <c r="BP20" s="153"/>
      <c r="BQ20" s="153"/>
      <c r="BR20" s="153"/>
      <c r="BS20" s="153"/>
      <c r="BT20" s="153"/>
      <c r="BU20" s="153"/>
      <c r="BV20" s="153"/>
      <c r="BW20" s="153"/>
      <c r="BX20" s="153"/>
      <c r="BY20" s="153"/>
      <c r="BZ20" s="153"/>
      <c r="CA20" s="153"/>
      <c r="CB20" s="153"/>
      <c r="CC20" s="153"/>
      <c r="CD20" s="153"/>
      <c r="CE20" s="153"/>
      <c r="CF20" s="153"/>
      <c r="CG20" s="153"/>
      <c r="CH20" s="153"/>
      <c r="CI20" s="153"/>
      <c r="CJ20" s="153"/>
      <c r="CK20" s="153"/>
      <c r="CL20" s="153"/>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row>
    <row r="21" spans="1:241" s="60" customFormat="1"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G21" s="153"/>
      <c r="AH21" s="241" t="s">
        <v>116</v>
      </c>
      <c r="AI21" s="241" t="s">
        <v>117</v>
      </c>
      <c r="AJ21" s="241" t="s">
        <v>91</v>
      </c>
      <c r="AK21" s="241" t="s">
        <v>92</v>
      </c>
      <c r="AL21" s="241" t="s">
        <v>71</v>
      </c>
      <c r="AM21" s="241" t="s">
        <v>72</v>
      </c>
      <c r="AN21" s="241" t="s">
        <v>125</v>
      </c>
      <c r="AO21" s="241" t="s">
        <v>126</v>
      </c>
      <c r="AP21" s="241" t="s">
        <v>118</v>
      </c>
      <c r="AQ21" s="241"/>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E21" s="153"/>
      <c r="CF21" s="142" t="s">
        <v>56</v>
      </c>
      <c r="CG21" s="142" t="s">
        <v>80</v>
      </c>
      <c r="CH21" s="142" t="s">
        <v>58</v>
      </c>
      <c r="CI21" s="142" t="s">
        <v>59</v>
      </c>
      <c r="CJ21" s="142" t="s">
        <v>60</v>
      </c>
      <c r="CK21" s="142" t="s">
        <v>61</v>
      </c>
      <c r="CL21" s="142" t="s">
        <v>62</v>
      </c>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row>
    <row r="22" spans="1:241" s="60" customFormat="1" ht="18" customHeight="1" x14ac:dyDescent="0.2">
      <c r="A22" s="239" t="s">
        <v>87</v>
      </c>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65">SUMIFS($B$22:$U$22,$B$3:$U$3,Y1)</f>
        <v>0</v>
      </c>
      <c r="Z22" s="141">
        <f t="shared" si="65"/>
        <v>0</v>
      </c>
      <c r="AA22" s="141">
        <f t="shared" si="65"/>
        <v>0</v>
      </c>
      <c r="AB22" s="141">
        <f t="shared" si="65"/>
        <v>0</v>
      </c>
      <c r="AC22" s="141">
        <f t="shared" si="65"/>
        <v>0</v>
      </c>
      <c r="AD22" s="141">
        <f t="shared" si="65"/>
        <v>0</v>
      </c>
      <c r="AE22" s="160"/>
      <c r="AF22" s="160"/>
      <c r="AG22" s="153"/>
      <c r="AH22" s="241">
        <f>COUNTIF(B22:U22,20)+COUNTIF(B22:U22,"B")</f>
        <v>0</v>
      </c>
      <c r="AI22" s="241">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66">IF(AND(C22="X",OR(C4="B",C13="B")),10,0)</f>
        <v>0</v>
      </c>
      <c r="BM22" s="167">
        <f t="shared" si="66"/>
        <v>0</v>
      </c>
      <c r="BN22" s="167">
        <f t="shared" si="66"/>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 si="67">IF(AND(Q22="X",OR(Q4="B",Q13="B")),10,0)</f>
        <v>0</v>
      </c>
      <c r="CA22" s="167">
        <f t="shared" ref="CA22" si="68">IF(AND(R22="X",OR(R4="B",R13="B")),10,0)</f>
        <v>0</v>
      </c>
      <c r="CB22" s="167">
        <f t="shared" ref="CB22" si="69">IF(AND(S22="X",OR(S4="B",S13="B")),10,0)</f>
        <v>0</v>
      </c>
      <c r="CC22" s="167">
        <f t="shared" ref="CC22" si="70">IF(AND(T22="X",OR(T4="B",T13="B")),10,0)</f>
        <v>0</v>
      </c>
      <c r="CD22" s="167">
        <f t="shared" ref="CD22" si="71">IF(AND(U22="X",OR(U4="B",U13="B")),10,0)</f>
        <v>0</v>
      </c>
      <c r="CE22" s="153"/>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row>
    <row r="23" spans="1:241" s="60" customFormat="1" ht="18" customHeight="1" x14ac:dyDescent="0.2">
      <c r="A23" s="239" t="s">
        <v>214</v>
      </c>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72">SUMIFS($B$23:$U$23,$B$3:$U$3,Y1)</f>
        <v>0</v>
      </c>
      <c r="Z23" s="141">
        <f t="shared" si="72"/>
        <v>0</v>
      </c>
      <c r="AA23" s="141">
        <f t="shared" si="72"/>
        <v>0</v>
      </c>
      <c r="AB23" s="141">
        <f t="shared" si="72"/>
        <v>0</v>
      </c>
      <c r="AC23" s="141">
        <f t="shared" si="72"/>
        <v>0</v>
      </c>
      <c r="AD23" s="141">
        <f t="shared" si="72"/>
        <v>0</v>
      </c>
      <c r="AE23" s="160"/>
      <c r="AF23" s="160"/>
      <c r="AG23" s="153"/>
      <c r="AH23" s="241">
        <f>COUNTIF(B23:U23,20)+COUNTIF(B23:U23,"B")</f>
        <v>0</v>
      </c>
      <c r="AI23" s="241">
        <f>COUNTIF(B23:U23,"X")+COUNTIF(B23:U23,"-")+AH23</f>
        <v>0</v>
      </c>
      <c r="AJ23" s="150">
        <f>MAX(AR23:BI23)+COUNTIF(B23:U23,20)*20+IF(V23=90,10,0)+COUNTIF(B23:U23,"B")*10</f>
        <v>0</v>
      </c>
      <c r="AK23" s="151">
        <f>IF(W23&lt;3,COUNTIF(Q23:U23,"X")*10,IF(W23=3,10,0))+SUM(BK23:CD23)</f>
        <v>0</v>
      </c>
      <c r="AL23" s="151">
        <f>SUM(B23:U23)/20</f>
        <v>0</v>
      </c>
      <c r="AM23" s="151">
        <f t="shared" ref="AM23:AM26" si="73">COUNTIF(B23:U23,"B")</f>
        <v>0</v>
      </c>
      <c r="AN23" s="151">
        <f t="shared" ref="AN23:AN26" si="74">COUNTIF(B23:U23,"X")+AL23</f>
        <v>0</v>
      </c>
      <c r="AO23" s="151">
        <f t="shared" ref="AO23:AO26" si="75">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J23" s="153"/>
      <c r="BK23" s="167">
        <f>IF(AND(B23="X",OR(B14="B",B5="B")),10,0)</f>
        <v>0</v>
      </c>
      <c r="BL23" s="167">
        <f t="shared" ref="BL23:BN23" si="76">IF(AND(C23="X",OR(C14="B",C5="B")),10,0)</f>
        <v>0</v>
      </c>
      <c r="BM23" s="167">
        <f t="shared" si="76"/>
        <v>0</v>
      </c>
      <c r="BN23" s="167">
        <f t="shared" si="76"/>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BZ26" si="77">IF(AND(Q23="X",OR(Q14="B",Q5="B")),10,0)</f>
        <v>0</v>
      </c>
      <c r="CA23" s="167">
        <f t="shared" ref="CA23:CA26" si="78">IF(AND(R23="X",OR(R14="B",R5="B")),10,0)</f>
        <v>0</v>
      </c>
      <c r="CB23" s="167">
        <f t="shared" ref="CB23:CB26" si="79">IF(AND(S23="X",OR(S14="B",S5="B")),10,0)</f>
        <v>0</v>
      </c>
      <c r="CC23" s="167">
        <f t="shared" ref="CC23:CC26" si="80">IF(AND(T23="X",OR(T14="B",T5="B")),10,0)</f>
        <v>0</v>
      </c>
      <c r="CD23" s="167">
        <f t="shared" ref="CD23:CD26" si="81">IF(AND(U23="X",OR(U14="B",U5="B")),10,0)</f>
        <v>0</v>
      </c>
      <c r="CE23" s="153"/>
      <c r="CF23" s="153">
        <f t="shared" ref="CF23:CF26" si="82">COUNTIFS(B23:U23,"X",$B$3:$U$3,$CF$3)</f>
        <v>0</v>
      </c>
      <c r="CG23" s="153">
        <f t="shared" ref="CG23:CG26" si="83">COUNTIFS(B23:U23,"X",$B$3:$U$3,$CG$3)</f>
        <v>0</v>
      </c>
      <c r="CH23" s="153">
        <f t="shared" ref="CH23:CH26" si="84">COUNTIFS(B23:U23,"X",$B$3:$U$3,$CH$3)</f>
        <v>0</v>
      </c>
      <c r="CI23" s="153">
        <f t="shared" ref="CI23:CI26" si="85">COUNTIFS(B23:U23,"X",$B$3:$U$3,$CI$3)</f>
        <v>0</v>
      </c>
      <c r="CJ23" s="153">
        <f t="shared" ref="CJ23:CJ26" si="86">COUNTIFS(B23:U23,"X",$B$3:$U$3,$CJ$3)</f>
        <v>0</v>
      </c>
      <c r="CK23" s="153">
        <f t="shared" ref="CK23:CK26" si="87">COUNTIFS(B23:U23,"X",$B$3:$U$3,$CK$3)</f>
        <v>0</v>
      </c>
      <c r="CL23" s="153">
        <f t="shared" ref="CL23:CL26" si="88">COUNTIFS(B23:U23,"X",$B$3:$U$3,$CL$3)</f>
        <v>0</v>
      </c>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row>
    <row r="24" spans="1:241" s="60" customFormat="1"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89">SUMIFS($B$24:$U$24,$B$3:$U$3,Y1)</f>
        <v>0</v>
      </c>
      <c r="Z24" s="141">
        <f t="shared" si="89"/>
        <v>0</v>
      </c>
      <c r="AA24" s="141">
        <f t="shared" si="89"/>
        <v>0</v>
      </c>
      <c r="AB24" s="141">
        <f t="shared" si="89"/>
        <v>0</v>
      </c>
      <c r="AC24" s="141">
        <f t="shared" si="89"/>
        <v>0</v>
      </c>
      <c r="AD24" s="141">
        <f t="shared" si="89"/>
        <v>0</v>
      </c>
      <c r="AE24" s="160"/>
      <c r="AF24" s="160"/>
      <c r="AG24" s="153"/>
      <c r="AH24" s="241">
        <f>COUNTIF(B24:U24,20)+COUNTIF(B24:U24,"B")</f>
        <v>0</v>
      </c>
      <c r="AI24" s="241">
        <f t="shared" ref="AI24:AI26" si="90">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91">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J24" s="153"/>
      <c r="BK24" s="167">
        <f>IF(AND(B24="X",OR(B15="B",B6="B")),10,0)</f>
        <v>0</v>
      </c>
      <c r="BL24" s="167">
        <f t="shared" ref="BL24:BN24" si="92">IF(AND(C24="X",OR(C15="B",C6="B")),10,0)</f>
        <v>0</v>
      </c>
      <c r="BM24" s="167">
        <f t="shared" si="92"/>
        <v>0</v>
      </c>
      <c r="BN24" s="167">
        <f t="shared" si="92"/>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77"/>
        <v>0</v>
      </c>
      <c r="CA24" s="167">
        <f t="shared" si="78"/>
        <v>0</v>
      </c>
      <c r="CB24" s="167">
        <f t="shared" si="79"/>
        <v>0</v>
      </c>
      <c r="CC24" s="167">
        <f t="shared" si="80"/>
        <v>0</v>
      </c>
      <c r="CD24" s="167">
        <f t="shared" si="81"/>
        <v>0</v>
      </c>
      <c r="CE24" s="153"/>
      <c r="CF24" s="153">
        <f t="shared" si="82"/>
        <v>0</v>
      </c>
      <c r="CG24" s="153">
        <f t="shared" si="83"/>
        <v>0</v>
      </c>
      <c r="CH24" s="153">
        <f t="shared" si="84"/>
        <v>0</v>
      </c>
      <c r="CI24" s="153">
        <f>COUNTIFS(B24:U24,"X",$B$3:$U$3,$CI$3)</f>
        <v>0</v>
      </c>
      <c r="CJ24" s="153">
        <f t="shared" si="86"/>
        <v>0</v>
      </c>
      <c r="CK24" s="153">
        <f t="shared" si="87"/>
        <v>0</v>
      </c>
      <c r="CL24" s="153">
        <f t="shared" si="88"/>
        <v>0</v>
      </c>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row>
    <row r="25" spans="1:241" s="60" customFormat="1"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93">SUMIFS($B$25:$U$25,$B$3:$U$3,Y1)</f>
        <v>0</v>
      </c>
      <c r="Z25" s="141">
        <f t="shared" si="93"/>
        <v>0</v>
      </c>
      <c r="AA25" s="141">
        <f t="shared" si="93"/>
        <v>0</v>
      </c>
      <c r="AB25" s="141">
        <f t="shared" si="93"/>
        <v>0</v>
      </c>
      <c r="AC25" s="141">
        <f t="shared" si="93"/>
        <v>0</v>
      </c>
      <c r="AD25" s="141">
        <f t="shared" si="93"/>
        <v>0</v>
      </c>
      <c r="AE25" s="160"/>
      <c r="AF25" s="160"/>
      <c r="AG25" s="153"/>
      <c r="AH25" s="241">
        <f>COUNTIF(B25:U25,20)+COUNTIF(B25:U25,"B")</f>
        <v>0</v>
      </c>
      <c r="AI25" s="241">
        <f t="shared" si="90"/>
        <v>0</v>
      </c>
      <c r="AJ25" s="150">
        <f>MAX(AR25:BI25)+COUNTIF(B25:U25,20)*20+IF(V25=90,10,0)+COUNTIF(B25:U25,"B")*10</f>
        <v>0</v>
      </c>
      <c r="AK25" s="151">
        <f t="shared" ref="AK25:AK26" si="94">IF(W25&lt;3,COUNTIF(Q25:U25,"X")*10,IF(W25=3,10,0))+SUM(BK25:CD25)</f>
        <v>0</v>
      </c>
      <c r="AL25" s="151">
        <f>SUM(B25:U25)/20</f>
        <v>0</v>
      </c>
      <c r="AM25" s="151">
        <f t="shared" si="73"/>
        <v>0</v>
      </c>
      <c r="AN25" s="151">
        <f t="shared" si="74"/>
        <v>0</v>
      </c>
      <c r="AO25" s="151">
        <f t="shared" si="75"/>
        <v>0</v>
      </c>
      <c r="AP25" s="151">
        <f t="shared" si="91"/>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J25" s="153"/>
      <c r="BK25" s="167">
        <f>IF(AND(B25="X",OR(B16="B",B7="B")),10,0)</f>
        <v>0</v>
      </c>
      <c r="BL25" s="167">
        <f t="shared" ref="BL25:BN25" si="95">IF(AND(C25="X",OR(C16="B",C7="B")),10,0)</f>
        <v>0</v>
      </c>
      <c r="BM25" s="167">
        <f t="shared" si="95"/>
        <v>0</v>
      </c>
      <c r="BN25" s="167">
        <f t="shared" si="9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77"/>
        <v>0</v>
      </c>
      <c r="CA25" s="167">
        <f t="shared" si="78"/>
        <v>0</v>
      </c>
      <c r="CB25" s="167">
        <f t="shared" si="79"/>
        <v>0</v>
      </c>
      <c r="CC25" s="167">
        <f t="shared" si="80"/>
        <v>0</v>
      </c>
      <c r="CD25" s="167">
        <f t="shared" si="81"/>
        <v>0</v>
      </c>
      <c r="CE25" s="153"/>
      <c r="CF25" s="153">
        <f t="shared" si="82"/>
        <v>0</v>
      </c>
      <c r="CG25" s="153">
        <f t="shared" si="83"/>
        <v>0</v>
      </c>
      <c r="CH25" s="153">
        <f t="shared" si="84"/>
        <v>0</v>
      </c>
      <c r="CI25" s="153">
        <f t="shared" si="85"/>
        <v>0</v>
      </c>
      <c r="CJ25" s="153">
        <f t="shared" si="86"/>
        <v>0</v>
      </c>
      <c r="CK25" s="153">
        <f t="shared" si="87"/>
        <v>0</v>
      </c>
      <c r="CL25" s="153">
        <f t="shared" si="88"/>
        <v>0</v>
      </c>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row>
    <row r="26" spans="1:241" s="60" customFormat="1"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96">SUMIFS($B$26:$U$26,$B$3:$U$3,Y1)</f>
        <v>0</v>
      </c>
      <c r="Z26" s="141">
        <f t="shared" si="96"/>
        <v>0</v>
      </c>
      <c r="AA26" s="141">
        <f t="shared" si="96"/>
        <v>0</v>
      </c>
      <c r="AB26" s="141">
        <f t="shared" si="96"/>
        <v>0</v>
      </c>
      <c r="AC26" s="141">
        <f t="shared" si="96"/>
        <v>0</v>
      </c>
      <c r="AD26" s="141">
        <f t="shared" si="96"/>
        <v>0</v>
      </c>
      <c r="AE26" s="160"/>
      <c r="AF26" s="160"/>
      <c r="AG26" s="153"/>
      <c r="AH26" s="241">
        <f>COUNTIF(B26:U26,20)+COUNTIF(B26:U26,"B")</f>
        <v>0</v>
      </c>
      <c r="AI26" s="241">
        <f t="shared" si="90"/>
        <v>0</v>
      </c>
      <c r="AJ26" s="150">
        <f>MAX(AR26:BI26)+COUNTIF(B26:U26,20)*20+IF(V26=90,10,0)+COUNTIF(B26:U26,"B")*10</f>
        <v>0</v>
      </c>
      <c r="AK26" s="151">
        <f t="shared" si="94"/>
        <v>0</v>
      </c>
      <c r="AL26" s="151">
        <f>SUM(B26:U26)/20</f>
        <v>0</v>
      </c>
      <c r="AM26" s="151">
        <f t="shared" si="73"/>
        <v>0</v>
      </c>
      <c r="AN26" s="151">
        <f t="shared" si="74"/>
        <v>0</v>
      </c>
      <c r="AO26" s="151">
        <f t="shared" si="75"/>
        <v>0</v>
      </c>
      <c r="AP26" s="151">
        <f t="shared" si="91"/>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J26" s="153"/>
      <c r="BK26" s="167">
        <f>IF(AND(B26="X",OR(B17="B",B8="B")),10,0)</f>
        <v>0</v>
      </c>
      <c r="BL26" s="167">
        <f t="shared" ref="BL26:BN26" si="97">IF(AND(C26="X",OR(C17="B",C8="B")),10,0)</f>
        <v>0</v>
      </c>
      <c r="BM26" s="167">
        <f t="shared" si="97"/>
        <v>0</v>
      </c>
      <c r="BN26" s="167">
        <f t="shared" si="97"/>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77"/>
        <v>0</v>
      </c>
      <c r="CA26" s="167">
        <f t="shared" si="78"/>
        <v>0</v>
      </c>
      <c r="CB26" s="167">
        <f t="shared" si="79"/>
        <v>0</v>
      </c>
      <c r="CC26" s="167">
        <f t="shared" si="80"/>
        <v>0</v>
      </c>
      <c r="CD26" s="167">
        <f t="shared" si="81"/>
        <v>0</v>
      </c>
      <c r="CE26" s="153"/>
      <c r="CF26" s="153">
        <f t="shared" si="82"/>
        <v>0</v>
      </c>
      <c r="CG26" s="153">
        <f t="shared" si="83"/>
        <v>0</v>
      </c>
      <c r="CH26" s="153">
        <f t="shared" si="84"/>
        <v>0</v>
      </c>
      <c r="CI26" s="153">
        <f t="shared" si="85"/>
        <v>0</v>
      </c>
      <c r="CJ26" s="153">
        <f t="shared" si="86"/>
        <v>0</v>
      </c>
      <c r="CK26" s="153">
        <f t="shared" si="87"/>
        <v>0</v>
      </c>
      <c r="CL26" s="153">
        <f t="shared" si="88"/>
        <v>0</v>
      </c>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row>
    <row r="27" spans="1:241" s="60" customFormat="1"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G27" s="153"/>
      <c r="AH27" s="159"/>
      <c r="AI27" s="159"/>
      <c r="AJ27" s="153"/>
      <c r="AK27" s="153"/>
      <c r="AL27" s="153"/>
      <c r="AM27" s="153"/>
      <c r="AN27" s="153"/>
      <c r="AO27" s="153"/>
      <c r="AP27" s="153"/>
      <c r="AQ27" s="153"/>
      <c r="AR27" s="165"/>
      <c r="AS27" s="165"/>
      <c r="AT27" s="165"/>
      <c r="AU27" s="165"/>
      <c r="AV27" s="165"/>
      <c r="AW27" s="165"/>
      <c r="AX27" s="165"/>
      <c r="AY27" s="165"/>
      <c r="AZ27" s="165"/>
      <c r="BA27" s="165"/>
      <c r="BB27" s="165"/>
      <c r="BC27" s="165"/>
      <c r="BD27" s="165"/>
      <c r="BE27" s="165"/>
      <c r="BF27" s="165"/>
      <c r="BG27" s="165"/>
      <c r="BH27" s="165"/>
      <c r="BI27" s="165"/>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row>
    <row r="28" spans="1:241" s="60" customFormat="1" ht="18" customHeight="1" x14ac:dyDescent="0.2">
      <c r="A28" s="178" t="s">
        <v>63</v>
      </c>
      <c r="B28" s="179">
        <f>SUM(B22:B27)</f>
        <v>0</v>
      </c>
      <c r="C28" s="179">
        <f>B28+SUM(C22:C27)</f>
        <v>0</v>
      </c>
      <c r="D28" s="243">
        <f>C28+SUM(D22:D27)</f>
        <v>0</v>
      </c>
      <c r="E28" s="243">
        <f>D28+SUM(E22:E27)</f>
        <v>0</v>
      </c>
      <c r="F28" s="179">
        <f t="shared" ref="F28" si="98">E28+SUM(F22:F27)</f>
        <v>0</v>
      </c>
      <c r="G28" s="179">
        <f t="shared" ref="G28" si="99">F28+SUM(G22:G27)</f>
        <v>0</v>
      </c>
      <c r="H28" s="179">
        <f t="shared" ref="H28" si="100">G28+SUM(H22:H27)</f>
        <v>0</v>
      </c>
      <c r="I28" s="179">
        <f t="shared" ref="I28" si="101">H28+SUM(I22:I27)</f>
        <v>0</v>
      </c>
      <c r="J28" s="179">
        <f t="shared" ref="J28" si="102">I28+SUM(J22:J27)</f>
        <v>0</v>
      </c>
      <c r="K28" s="179">
        <f t="shared" ref="K28" si="103">J28+SUM(K22:K27)</f>
        <v>0</v>
      </c>
      <c r="L28" s="179">
        <f t="shared" ref="L28" si="104">K28+SUM(L22:L27)</f>
        <v>0</v>
      </c>
      <c r="M28" s="179">
        <f t="shared" ref="M28" si="105">L28+SUM(M22:M27)</f>
        <v>0</v>
      </c>
      <c r="N28" s="179">
        <f t="shared" ref="N28" si="106">M28+SUM(N22:N27)</f>
        <v>0</v>
      </c>
      <c r="O28" s="179">
        <f t="shared" ref="O28" si="107">N28+SUM(O22:O27)</f>
        <v>0</v>
      </c>
      <c r="P28" s="179">
        <f t="shared" ref="P28" si="108">O28+SUM(P22:P27)</f>
        <v>0</v>
      </c>
      <c r="Q28" s="179">
        <f t="shared" ref="Q28" si="109">P28+SUM(Q22:Q27)</f>
        <v>0</v>
      </c>
      <c r="R28" s="179">
        <f t="shared" ref="R28" si="110">Q28+SUM(R22:R27)</f>
        <v>0</v>
      </c>
      <c r="S28" s="179">
        <f t="shared" ref="S28" si="111">R28+SUM(S22:S27)</f>
        <v>0</v>
      </c>
      <c r="T28" s="179">
        <f t="shared" ref="T28" si="112">S28+SUM(T22:T27)</f>
        <v>0</v>
      </c>
      <c r="U28" s="180">
        <f t="shared" ref="U28" si="113">T28+SUM(U22:U27)</f>
        <v>0</v>
      </c>
      <c r="V28" s="286"/>
      <c r="W28" s="287"/>
      <c r="X28" s="163"/>
      <c r="Y28" s="163"/>
      <c r="Z28" s="163"/>
      <c r="AA28" s="163"/>
      <c r="AB28" s="163"/>
      <c r="AC28" s="163"/>
      <c r="AD28" s="163"/>
      <c r="AE28" s="163"/>
      <c r="AF28" s="163"/>
      <c r="AG28" s="153"/>
      <c r="AH28" s="159"/>
      <c r="AI28" s="159"/>
      <c r="AJ28" s="153"/>
      <c r="AK28" s="153"/>
      <c r="AL28" s="153"/>
      <c r="AM28" s="153"/>
      <c r="AN28" s="153"/>
      <c r="AO28" s="153"/>
      <c r="AP28" s="153"/>
      <c r="AQ28" s="153"/>
      <c r="AR28" s="165"/>
      <c r="AS28" s="165"/>
      <c r="AT28" s="165"/>
      <c r="AU28" s="165"/>
      <c r="AV28" s="165"/>
      <c r="AW28" s="165"/>
      <c r="AX28" s="165"/>
      <c r="AY28" s="165"/>
      <c r="AZ28" s="165"/>
      <c r="BA28" s="165"/>
      <c r="BB28" s="165"/>
      <c r="BC28" s="165"/>
      <c r="BD28" s="165"/>
      <c r="BE28" s="165"/>
      <c r="BF28" s="165"/>
      <c r="BG28" s="165"/>
      <c r="BH28" s="165"/>
      <c r="BI28" s="165"/>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52"/>
    </row>
    <row r="29" spans="1:241"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241"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241"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241"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G1:H1"/>
    <mergeCell ref="V2:W2"/>
    <mergeCell ref="C1:E1"/>
    <mergeCell ref="T2:U2"/>
    <mergeCell ref="Q2:S2"/>
    <mergeCell ref="J1:K1"/>
    <mergeCell ref="U1:V1"/>
    <mergeCell ref="Q1:S1"/>
    <mergeCell ref="G2:P2"/>
    <mergeCell ref="M1:O1"/>
    <mergeCell ref="V27:W28"/>
    <mergeCell ref="AR2:AW2"/>
    <mergeCell ref="C2:F2"/>
    <mergeCell ref="V18:W19"/>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r:id="rId1"/>
  <headerFooter>
    <oddFooter>&amp;C&amp;"Helvetica,Regular"&amp;11&amp;K000000&amp;P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G2:P2"/>
    <mergeCell ref="Q2:S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r:id="rId1"/>
  <headerFooter>
    <oddFooter>&amp;C&amp;"Helvetica,Regular"&amp;11&amp;K000000&amp;P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4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G2:P2"/>
    <mergeCell ref="Q2:S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1"/>
  <sheetViews>
    <sheetView showGridLines="0" workbookViewId="0">
      <selection activeCell="A3" sqref="A3"/>
    </sheetView>
  </sheetViews>
  <sheetFormatPr defaultColWidth="8.85546875" defaultRowHeight="18" customHeight="1" x14ac:dyDescent="0.2"/>
  <cols>
    <col min="1" max="1" width="8.85546875" style="52" customWidth="1"/>
    <col min="2" max="2" width="4.7109375" style="52" customWidth="1"/>
    <col min="3" max="21" width="4" style="52" customWidth="1"/>
    <col min="22" max="22" width="5.42578125" style="52" customWidth="1"/>
    <col min="23" max="23" width="6" style="152" bestFit="1" customWidth="1"/>
    <col min="24" max="24" width="2.42578125" style="153" hidden="1" customWidth="1"/>
    <col min="25" max="25" width="2.28515625" style="153" hidden="1" customWidth="1"/>
    <col min="26" max="26" width="2.42578125" style="153" hidden="1" customWidth="1"/>
    <col min="27" max="28" width="2.28515625" style="153" hidden="1" customWidth="1"/>
    <col min="29" max="29" width="5.42578125" style="153" hidden="1" customWidth="1"/>
    <col min="30" max="30" width="2" style="153" hidden="1" customWidth="1"/>
    <col min="31" max="31" width="2.42578125" style="153" hidden="1" customWidth="1"/>
    <col min="32" max="33" width="1.5703125" style="153" hidden="1" customWidth="1"/>
    <col min="34" max="34" width="8.5703125" style="153" hidden="1" customWidth="1"/>
    <col min="35" max="35" width="9.140625" style="153" hidden="1" customWidth="1"/>
    <col min="36" max="36" width="10.28515625" style="153" hidden="1" customWidth="1"/>
    <col min="37" max="37" width="8" style="153" hidden="1" customWidth="1"/>
    <col min="38" max="38" width="9.85546875" style="153" hidden="1" customWidth="1"/>
    <col min="39" max="39" width="12.85546875" style="153" hidden="1" customWidth="1"/>
    <col min="40" max="40" width="10.42578125" style="153" hidden="1" customWidth="1"/>
    <col min="41" max="41" width="13.5703125" style="153" hidden="1" customWidth="1"/>
    <col min="42" max="42" width="15.42578125" style="153" hidden="1" customWidth="1"/>
    <col min="43" max="43" width="6.140625" style="153" hidden="1" customWidth="1"/>
    <col min="44" max="50" width="3.5703125" style="153" hidden="1" customWidth="1"/>
    <col min="51" max="61" width="4.42578125" style="153" hidden="1" customWidth="1"/>
    <col min="62" max="62" width="2" style="153" hidden="1" customWidth="1"/>
    <col min="63" max="63" width="3.42578125" style="153" hidden="1" customWidth="1"/>
    <col min="64" max="64" width="3.5703125" style="153" hidden="1" customWidth="1"/>
    <col min="65" max="66" width="5.7109375" style="153" hidden="1" customWidth="1"/>
    <col min="67" max="67" width="3.42578125" style="153" hidden="1" customWidth="1"/>
    <col min="68" max="68" width="3.5703125" style="153" hidden="1" customWidth="1"/>
    <col min="69" max="70" width="5.7109375" style="153" hidden="1" customWidth="1"/>
    <col min="71" max="71" width="3.42578125" style="153" hidden="1" customWidth="1"/>
    <col min="72" max="73" width="5.7109375" style="153" hidden="1" customWidth="1"/>
    <col min="74" max="82" width="4.42578125" style="153" hidden="1" customWidth="1"/>
    <col min="83" max="83" width="2" style="153" hidden="1" customWidth="1"/>
    <col min="84" max="84" width="18.5703125" style="153" hidden="1" customWidth="1"/>
    <col min="85" max="88" width="2.7109375" style="153" hidden="1" customWidth="1"/>
    <col min="89" max="89" width="5.42578125" style="153" hidden="1" customWidth="1"/>
    <col min="90" max="90" width="2.7109375" style="153" hidden="1" customWidth="1"/>
    <col min="91" max="111" width="8.85546875" style="191" customWidth="1"/>
    <col min="112" max="241" width="8.85546875" style="52" customWidth="1"/>
    <col min="242" max="16384" width="8.85546875" style="60"/>
  </cols>
  <sheetData>
    <row r="1" spans="1:90" ht="21.95" customHeight="1" thickBot="1" x14ac:dyDescent="0.25">
      <c r="A1" s="182" t="s">
        <v>73</v>
      </c>
      <c r="B1" s="183">
        <f>11-COUNTIF(B3:U3,"G")</f>
        <v>11</v>
      </c>
      <c r="C1" s="295" t="s">
        <v>74</v>
      </c>
      <c r="D1" s="294"/>
      <c r="E1" s="294"/>
      <c r="F1" s="184">
        <f>4-COUNTIF(B3:U3,"A")</f>
        <v>4</v>
      </c>
      <c r="G1" s="293" t="s">
        <v>75</v>
      </c>
      <c r="H1" s="294"/>
      <c r="I1" s="185">
        <f>1-COUNTIF(B3:U3,"Q")</f>
        <v>1</v>
      </c>
      <c r="J1" s="293" t="s">
        <v>76</v>
      </c>
      <c r="K1" s="294"/>
      <c r="L1" s="185">
        <f>1-COUNTIF(B3:U3,"V")</f>
        <v>1</v>
      </c>
      <c r="M1" s="293" t="s">
        <v>77</v>
      </c>
      <c r="N1" s="294"/>
      <c r="O1" s="294"/>
      <c r="P1" s="185">
        <f>1-COUNTIF(B3:U3,"R")</f>
        <v>1</v>
      </c>
      <c r="Q1" s="296" t="s">
        <v>78</v>
      </c>
      <c r="R1" s="294"/>
      <c r="S1" s="294"/>
      <c r="T1" s="186">
        <f>1-COUNTIF(B3:U3,"BC/S")</f>
        <v>1</v>
      </c>
      <c r="U1" s="296" t="s">
        <v>79</v>
      </c>
      <c r="V1" s="294"/>
      <c r="W1" s="187">
        <f>1-COUNTIF(B3:U3,"X")</f>
        <v>1</v>
      </c>
      <c r="X1" s="142" t="s">
        <v>56</v>
      </c>
      <c r="Y1" s="142" t="s">
        <v>80</v>
      </c>
      <c r="Z1" s="142" t="s">
        <v>58</v>
      </c>
      <c r="AA1" s="142" t="s">
        <v>59</v>
      </c>
      <c r="AB1" s="142" t="s">
        <v>60</v>
      </c>
      <c r="AC1" s="142" t="s">
        <v>61</v>
      </c>
      <c r="AD1" s="142" t="s">
        <v>62</v>
      </c>
      <c r="AE1" s="140"/>
      <c r="AF1" s="140"/>
      <c r="BL1" s="153">
        <f>IF(C3=1,"",IF(B3="A",0,IF(A3="A",1,1+BK1)))</f>
        <v>1</v>
      </c>
      <c r="BM1" s="153">
        <f t="shared" ref="BM1:BP1" si="0">IF(D3=1,"",IF(C3="A",0,IF(B3="A",1,1+BL1)))</f>
        <v>2</v>
      </c>
      <c r="BN1" s="153">
        <f t="shared" si="0"/>
        <v>3</v>
      </c>
      <c r="BO1" s="153">
        <f t="shared" si="0"/>
        <v>4</v>
      </c>
      <c r="BP1" s="153">
        <f t="shared" si="0"/>
        <v>5</v>
      </c>
      <c r="BQ1" s="153">
        <f>IF(H3=1,"",IF(G3="A",0,IF(F3="A",1,1+BP1)))</f>
        <v>6</v>
      </c>
      <c r="BR1" s="153">
        <f t="shared" ref="BR1:CD1" si="1">IF(I3=1,"",IF(H3="A",0,IF(G3="A",1,1+BQ1)))</f>
        <v>7</v>
      </c>
      <c r="BS1" s="153">
        <f t="shared" si="1"/>
        <v>8</v>
      </c>
      <c r="BT1" s="153">
        <f t="shared" si="1"/>
        <v>9</v>
      </c>
      <c r="BU1" s="153">
        <f t="shared" si="1"/>
        <v>10</v>
      </c>
      <c r="BV1" s="153">
        <f t="shared" si="1"/>
        <v>11</v>
      </c>
      <c r="BW1" s="153">
        <f t="shared" si="1"/>
        <v>12</v>
      </c>
      <c r="BX1" s="153">
        <f t="shared" si="1"/>
        <v>13</v>
      </c>
      <c r="BY1" s="153">
        <f t="shared" si="1"/>
        <v>14</v>
      </c>
      <c r="BZ1" s="153">
        <f t="shared" si="1"/>
        <v>15</v>
      </c>
      <c r="CA1" s="153">
        <f t="shared" si="1"/>
        <v>16</v>
      </c>
      <c r="CB1" s="153">
        <f t="shared" si="1"/>
        <v>17</v>
      </c>
      <c r="CC1" s="153">
        <f t="shared" si="1"/>
        <v>18</v>
      </c>
      <c r="CD1" s="153">
        <f t="shared" si="1"/>
        <v>19</v>
      </c>
    </row>
    <row r="2" spans="1:90" ht="21" customHeight="1" thickBot="1" x14ac:dyDescent="0.25">
      <c r="A2" s="188" t="s">
        <v>81</v>
      </c>
      <c r="B2" s="301">
        <f>IF(SUM(B3:U3)=0,"Done",IF(B1=0,0,IF(AE3="A",B1/SUM(I1,L1,P1,T1,W1,B1),IF(OR(AE3="Q",AE3="V",AE3="R"),B1/SUM(F1,B1,T1,W1),B1/SUM(B1,F1,I1,L1,P1,T1,W1)))))</f>
        <v>0.55000000000000004</v>
      </c>
      <c r="C2" s="302">
        <f>IF(SUM(B3:U3)=0,"Done",IF(F1=0,0,IF(F1=4,SUMIFS(BQ31:BQ50,BP31:BP50,MIN(B3:U3)),SUMIFS(BM31:BM51,BL31:BL51,Y3))))</f>
        <v>0.3</v>
      </c>
      <c r="D2" s="303"/>
      <c r="E2" s="303"/>
      <c r="F2" s="304"/>
      <c r="G2" s="305">
        <f>IF(SUM(B3:U3)=0,"Done",IF(SUM(I1,L1,P1)=0,0,IF((I1+L1+P1)=3,SUMIFS(BR31:BR50,BP31:BP50,MIN(B3:U3)),SUMIFS(BN31:BN51,BL31:BL51,AA3))))</f>
        <v>2.7E-2</v>
      </c>
      <c r="H2" s="303"/>
      <c r="I2" s="303"/>
      <c r="J2" s="303"/>
      <c r="K2" s="303"/>
      <c r="L2" s="303"/>
      <c r="M2" s="303"/>
      <c r="N2" s="303"/>
      <c r="O2" s="303"/>
      <c r="P2" s="304"/>
      <c r="Q2" s="306">
        <f>IF(SUM(B3:U3)=0,"Done",IF(T1=0,0,SUMIFS(BU31:BU50,BP31:BP50,MIN(B3:U3))))</f>
        <v>8.9999999999999993E-3</v>
      </c>
      <c r="R2" s="307"/>
      <c r="S2" s="307"/>
      <c r="T2" s="308"/>
      <c r="U2" s="303"/>
      <c r="V2" s="309">
        <f>IF(SUM(B3:U3)=0,"Done",IF(W1=0,0,SUMIFS(BT31:BT50,BP31:BP50,MIN(B3:U3))))</f>
        <v>4.0000000000000001E-3</v>
      </c>
      <c r="W2" s="310"/>
      <c r="X2" s="154" t="str">
        <f>IF(COUNTA($B$4:$U$8)+COUNTA($B$13:$U$17)+COUNTA($B$22:$U$26)=0,"",(SUMIFS($B$4:$U$4,$B$3:$U$3,X1)+SUMIFS($B$5:$U$5,$B$3:$U$3,X1)+SUMIFS($B$6:$U$6,$B$3:$U$3,X1)+SUMIFS($B$7:$U$7,$B$3:$U$3,X1)+SUMIFS($B$8:$U$8,$B$3:$U$3,X1)+SUMIFS($B$13:$U$13,$B$3:$U$3,X1)+SUMIFS($B$14:$U$14,$B$3:$U$3,X1)+SUMIFS($B$15:$U$15,$B$3:$U$3,X1)+SUMIFS($B$16:$U$16,$B$3:$U$3,X1)+SUMIFS($B$17:$U$17,$B$3:$U$3,X1)+SUMIFS($B$22:$U$22,$B$3:$U$3,X1)+SUMIFS($B$23:$U$23,$B$3:$U$3,X1)+SUMIFS($B$24:$U$24,$B$3:$U$3,X1)+SUMIFS($B$25:$U$25,$B$3:$U$3,X1)+SUMIFS($B$26:$U$26,$B$3:$U$3,X1))/20)</f>
        <v/>
      </c>
      <c r="Y2" s="154" t="str">
        <f t="shared" ref="Y2:AD2" si="2">IF(COUNTA($B$4:$U$8)+COUNTA($B$13:$U$17)+COUNTA($B$22:$U$26)=0,"",(SUMIFS($B$4:$U$4,$B$3:$U$3,Y1)+SUMIFS($B$5:$U$5,$B$3:$U$3,Y1)+SUMIFS($B$6:$U$6,$B$3:$U$3,Y1)+SUMIFS($B$7:$U$7,$B$3:$U$3,Y1)+SUMIFS($B$8:$U$8,$B$3:$U$3,Y1)+SUMIFS($B$13:$U$13,$B$3:$U$3,Y1)+SUMIFS($B$14:$U$14,$B$3:$U$3,Y1)+SUMIFS($B$15:$U$15,$B$3:$U$3,Y1)+SUMIFS($B$16:$U$16,$B$3:$U$3,Y1)+SUMIFS($B$17:$U$17,$B$3:$U$3,Y1)+SUMIFS($B$22:$U$22,$B$3:$U$3,Y1)+SUMIFS($B$23:$U$23,$B$3:$U$3,Y1)+SUMIFS($B$24:$U$24,$B$3:$U$3,Y1)+SUMIFS($B$25:$U$25,$B$3:$U$3,Y1)+SUMIFS($B$26:$U$26,$B$3:$U$3,Y1))/20)</f>
        <v/>
      </c>
      <c r="Z2" s="154" t="str">
        <f t="shared" si="2"/>
        <v/>
      </c>
      <c r="AA2" s="154" t="str">
        <f t="shared" si="2"/>
        <v/>
      </c>
      <c r="AB2" s="154" t="str">
        <f t="shared" si="2"/>
        <v/>
      </c>
      <c r="AC2" s="154" t="str">
        <f t="shared" si="2"/>
        <v/>
      </c>
      <c r="AD2" s="154" t="str">
        <f t="shared" si="2"/>
        <v/>
      </c>
      <c r="AE2" s="155"/>
      <c r="AF2" s="156"/>
      <c r="AR2" s="288" t="s">
        <v>114</v>
      </c>
      <c r="AS2" s="288"/>
      <c r="AT2" s="288"/>
      <c r="AU2" s="288"/>
      <c r="AV2" s="288"/>
      <c r="AW2" s="288"/>
      <c r="BK2" s="159" t="s">
        <v>115</v>
      </c>
      <c r="BL2" s="159">
        <v>2</v>
      </c>
      <c r="BM2" s="159">
        <v>3</v>
      </c>
      <c r="BN2" s="159">
        <v>4</v>
      </c>
      <c r="BO2" s="159">
        <v>5</v>
      </c>
      <c r="BP2" s="159">
        <v>6</v>
      </c>
      <c r="BQ2" s="159">
        <v>7</v>
      </c>
      <c r="BR2" s="159">
        <v>8</v>
      </c>
      <c r="BS2" s="159">
        <v>9</v>
      </c>
      <c r="BT2" s="159">
        <v>10</v>
      </c>
      <c r="BU2" s="159">
        <v>11</v>
      </c>
      <c r="BV2" s="159">
        <v>12</v>
      </c>
      <c r="BW2" s="159">
        <v>13</v>
      </c>
      <c r="BX2" s="159">
        <v>14</v>
      </c>
      <c r="BY2" s="159">
        <v>15</v>
      </c>
      <c r="BZ2" s="159">
        <v>16</v>
      </c>
      <c r="CA2" s="159">
        <v>17</v>
      </c>
      <c r="CB2" s="159">
        <v>18</v>
      </c>
      <c r="CC2" s="159">
        <v>19</v>
      </c>
      <c r="CD2" s="159">
        <v>20</v>
      </c>
      <c r="CF2" s="157" t="s">
        <v>163</v>
      </c>
    </row>
    <row r="3" spans="1:90" ht="21" customHeight="1" x14ac:dyDescent="0.2">
      <c r="A3" s="231" t="s">
        <v>211</v>
      </c>
      <c r="B3" s="242">
        <v>1</v>
      </c>
      <c r="C3" s="242">
        <v>2</v>
      </c>
      <c r="D3" s="242">
        <v>3</v>
      </c>
      <c r="E3" s="242">
        <v>4</v>
      </c>
      <c r="F3" s="242">
        <v>5</v>
      </c>
      <c r="G3" s="242">
        <v>6</v>
      </c>
      <c r="H3" s="242">
        <v>7</v>
      </c>
      <c r="I3" s="242">
        <v>8</v>
      </c>
      <c r="J3" s="242">
        <v>9</v>
      </c>
      <c r="K3" s="242">
        <v>10</v>
      </c>
      <c r="L3" s="242">
        <v>11</v>
      </c>
      <c r="M3" s="242">
        <v>12</v>
      </c>
      <c r="N3" s="242">
        <v>13</v>
      </c>
      <c r="O3" s="242">
        <v>14</v>
      </c>
      <c r="P3" s="242">
        <v>15</v>
      </c>
      <c r="Q3" s="242">
        <v>16</v>
      </c>
      <c r="R3" s="242">
        <v>17</v>
      </c>
      <c r="S3" s="242">
        <v>18</v>
      </c>
      <c r="T3" s="242">
        <v>19</v>
      </c>
      <c r="U3" s="242">
        <v>20</v>
      </c>
      <c r="V3" s="47" t="s">
        <v>63</v>
      </c>
      <c r="W3" s="168" t="s">
        <v>82</v>
      </c>
      <c r="X3" s="140"/>
      <c r="Y3" s="140">
        <f>SUMIFS(BL1:CD1,BL2:CD2,MIN(B3:U3))</f>
        <v>0</v>
      </c>
      <c r="Z3" s="140"/>
      <c r="AA3" s="140">
        <f>SUMIFS(BL10:CD10,BL11:CD11,MIN(B3:U3))</f>
        <v>0</v>
      </c>
      <c r="AB3" s="140"/>
      <c r="AC3" s="140"/>
      <c r="AD3" s="140"/>
      <c r="AE3" s="215"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40"/>
      <c r="AH3" s="222" t="s">
        <v>116</v>
      </c>
      <c r="AI3" s="222" t="s">
        <v>117</v>
      </c>
      <c r="AJ3" s="222" t="s">
        <v>91</v>
      </c>
      <c r="AK3" s="222" t="s">
        <v>92</v>
      </c>
      <c r="AL3" s="222" t="s">
        <v>71</v>
      </c>
      <c r="AM3" s="222" t="s">
        <v>72</v>
      </c>
      <c r="AN3" s="222" t="s">
        <v>125</v>
      </c>
      <c r="AO3" s="222" t="s">
        <v>126</v>
      </c>
      <c r="AP3" s="222" t="s">
        <v>118</v>
      </c>
      <c r="AQ3" s="222"/>
      <c r="AR3" s="158" t="s">
        <v>96</v>
      </c>
      <c r="AS3" s="158" t="s">
        <v>97</v>
      </c>
      <c r="AT3" s="158" t="s">
        <v>98</v>
      </c>
      <c r="AU3" s="158" t="s">
        <v>99</v>
      </c>
      <c r="AV3" s="158" t="s">
        <v>100</v>
      </c>
      <c r="AW3" s="158" t="s">
        <v>101</v>
      </c>
      <c r="AX3" s="158" t="s">
        <v>102</v>
      </c>
      <c r="AY3" s="158" t="s">
        <v>103</v>
      </c>
      <c r="AZ3" s="158" t="s">
        <v>104</v>
      </c>
      <c r="BA3" s="158" t="s">
        <v>105</v>
      </c>
      <c r="BB3" s="158" t="s">
        <v>106</v>
      </c>
      <c r="BC3" s="158" t="s">
        <v>107</v>
      </c>
      <c r="BD3" s="158" t="s">
        <v>108</v>
      </c>
      <c r="BE3" s="158" t="s">
        <v>109</v>
      </c>
      <c r="BF3" s="158" t="s">
        <v>110</v>
      </c>
      <c r="BG3" s="158" t="s">
        <v>111</v>
      </c>
      <c r="BH3" s="158" t="s">
        <v>112</v>
      </c>
      <c r="BI3" s="158" t="s">
        <v>113</v>
      </c>
      <c r="BJ3" s="159"/>
      <c r="BK3" s="158" t="s">
        <v>94</v>
      </c>
      <c r="BL3" s="158" t="s">
        <v>95</v>
      </c>
      <c r="BM3" s="158" t="s">
        <v>96</v>
      </c>
      <c r="BN3" s="158" t="s">
        <v>97</v>
      </c>
      <c r="BO3" s="158" t="s">
        <v>98</v>
      </c>
      <c r="BP3" s="158" t="s">
        <v>99</v>
      </c>
      <c r="BQ3" s="158" t="s">
        <v>100</v>
      </c>
      <c r="BR3" s="158" t="s">
        <v>101</v>
      </c>
      <c r="BS3" s="158" t="s">
        <v>102</v>
      </c>
      <c r="BT3" s="158" t="s">
        <v>103</v>
      </c>
      <c r="BU3" s="158" t="s">
        <v>104</v>
      </c>
      <c r="BV3" s="158" t="s">
        <v>105</v>
      </c>
      <c r="BW3" s="158" t="s">
        <v>106</v>
      </c>
      <c r="BX3" s="158" t="s">
        <v>107</v>
      </c>
      <c r="BY3" s="158" t="s">
        <v>108</v>
      </c>
      <c r="BZ3" s="158" t="s">
        <v>109</v>
      </c>
      <c r="CA3" s="158" t="s">
        <v>110</v>
      </c>
      <c r="CB3" s="158" t="s">
        <v>111</v>
      </c>
      <c r="CC3" s="158" t="s">
        <v>112</v>
      </c>
      <c r="CD3" s="158" t="s">
        <v>113</v>
      </c>
      <c r="CF3" s="142" t="s">
        <v>56</v>
      </c>
      <c r="CG3" s="142" t="s">
        <v>80</v>
      </c>
      <c r="CH3" s="142" t="s">
        <v>58</v>
      </c>
      <c r="CI3" s="142" t="s">
        <v>59</v>
      </c>
      <c r="CJ3" s="142" t="s">
        <v>60</v>
      </c>
      <c r="CK3" s="142" t="s">
        <v>61</v>
      </c>
      <c r="CL3" s="142" t="s">
        <v>62</v>
      </c>
    </row>
    <row r="4" spans="1:90" ht="20.100000000000001" customHeight="1" x14ac:dyDescent="0.2">
      <c r="A4" s="229"/>
      <c r="B4" s="223"/>
      <c r="C4" s="223"/>
      <c r="D4" s="224"/>
      <c r="E4" s="223"/>
      <c r="F4" s="223"/>
      <c r="G4" s="225"/>
      <c r="H4" s="223"/>
      <c r="I4" s="223"/>
      <c r="J4" s="223"/>
      <c r="K4" s="224"/>
      <c r="L4" s="223"/>
      <c r="M4" s="223"/>
      <c r="N4" s="223"/>
      <c r="O4" s="223"/>
      <c r="P4" s="223"/>
      <c r="Q4" s="223"/>
      <c r="R4" s="223"/>
      <c r="S4" s="223"/>
      <c r="T4" s="223"/>
      <c r="U4" s="223"/>
      <c r="V4" s="48">
        <f>IF(OR(SUM(B4:U4)&gt;80,AND(COUNTIF(B4:U4,"X")&gt;2,SUM(B4:U4)-10=70)),"ERR",IF(AND(COUNTIF(B4:U4,"X")=0,SUM(B4:U4)=80),90,IF(COUNTIF(B4:U4,"X")&gt;2,SUM(B4:U4)-10,SUM(B4:U4))))</f>
        <v>0</v>
      </c>
      <c r="W4" s="169">
        <f>IF(COUNTIF(B4:U4,"X")&gt;3,"ERR",COUNTIF(B4:U4,"X"))</f>
        <v>0</v>
      </c>
      <c r="X4" s="141">
        <f>SUMIFS($B$4:$U$4,$B$3:$U$3,X1)</f>
        <v>0</v>
      </c>
      <c r="Y4" s="141">
        <f>SUMIFS($B$4:$U$4,$B$3:$U$3,Y1)</f>
        <v>0</v>
      </c>
      <c r="Z4" s="141">
        <f t="shared" ref="Z4:AD4" si="3">SUMIFS($B$4:$U$4,$B$3:$U$3,Z1)</f>
        <v>0</v>
      </c>
      <c r="AA4" s="141">
        <f t="shared" si="3"/>
        <v>0</v>
      </c>
      <c r="AB4" s="141">
        <f t="shared" si="3"/>
        <v>0</v>
      </c>
      <c r="AC4" s="141">
        <f t="shared" si="3"/>
        <v>0</v>
      </c>
      <c r="AD4" s="141">
        <f t="shared" si="3"/>
        <v>0</v>
      </c>
      <c r="AE4" s="160"/>
      <c r="AF4" s="160"/>
      <c r="AH4" s="222">
        <f>COUNTIF(B4:U4,20)+COUNTIF(B4:U4,"B")</f>
        <v>0</v>
      </c>
      <c r="AI4" s="222">
        <f>COUNTIF(B4:U4,"X")+COUNTIF(B4:U4,"-")+AH4</f>
        <v>0</v>
      </c>
      <c r="AJ4" s="150">
        <f>MAX(AR4:BI4)+COUNTIF(B4:U4,20)*20+IF(V4=90,10,0)+COUNTIF(B4:U4,"B")*10</f>
        <v>0</v>
      </c>
      <c r="AK4" s="151">
        <f>IF(W4&lt;3,COUNTIF(Q4:U4,"X")*10,IF(W4=3,10,0))+SUM(BK4:CD4)</f>
        <v>0</v>
      </c>
      <c r="AL4" s="151">
        <f>SUM(B4:U4)/20</f>
        <v>0</v>
      </c>
      <c r="AM4" s="151">
        <f>COUNTIF(B4:U4,"B")</f>
        <v>0</v>
      </c>
      <c r="AN4" s="151">
        <f>COUNTIF(B4:U4,"X")+AL4</f>
        <v>0</v>
      </c>
      <c r="AO4" s="151">
        <f>COUNTIF(B4:U4,"-")+AM4</f>
        <v>0</v>
      </c>
      <c r="AP4" s="151">
        <f>IF(V4&gt;=80,1,0)</f>
        <v>0</v>
      </c>
      <c r="AQ4" s="151"/>
      <c r="AR4" s="161">
        <f>IF(AR31=0,AQ4,IF(AND(SUM($B$4:D4)&gt;0,SUM($AR$31:AR31)=10),10/3,IF(AND(SUM($B$4:D4)&gt;0,SUM($AR$31:AR31)=20),10/4+AQ4,0)))</f>
        <v>0</v>
      </c>
      <c r="AS4" s="161">
        <f>IF(AS31=0,AR4,IF(AND(SUM($B$4:E4)&gt;0,SUM($AR$31:AS31)=10),10/3,IF(AND(SUM($B$4:E4)&gt;0,SUM($AR$31:AS31)=20),10/4+AR4,0)))</f>
        <v>0</v>
      </c>
      <c r="AT4" s="161">
        <f>IF(AT31=0,AS4,IF(AND(SUM($B$4:F4)&gt;0,SUM($AR$31:AT31)=10),10/3,IF(AND(SUM($B$4:F4)&gt;0,SUM($AR$31:AT31)=20),10/4+AS4,0)))</f>
        <v>0</v>
      </c>
      <c r="AU4" s="161">
        <f>IF(AU31=0,AT4,IF(AND(SUM($B$4:G4)&gt;0,SUM($AR$31:AU31)=10),10/3,IF(AND(SUM($B$4:G4)&gt;0,SUM($AR$31:AU31)=20),10/4+AT4,0)))</f>
        <v>0</v>
      </c>
      <c r="AV4" s="161">
        <f>IF(AV31=0,AU4,IF(AND(SUM($B$4:H4)&gt;0,SUM($AR$31:AV31)=10),10/3,IF(AND(SUM($B$4:H4)&gt;0,SUM($AR$31:AV31)=20),10/4+AU4,0)))</f>
        <v>0</v>
      </c>
      <c r="AW4" s="161">
        <f>IF(AW31=0,AV4,IF(AND(SUM($B$4:I4)&gt;0,SUM($AR$31:AW31)=10),10/3,IF(AND(SUM($B$4:I4)&gt;0,SUM($AR$31:AW31)=20),10/4+AV4,0)))</f>
        <v>0</v>
      </c>
      <c r="AX4" s="161">
        <f>IF(AX31=0,AW4,IF(AND(SUM($B$4:J4)&gt;0,SUM($AR$31:AX31)=10),10/3,IF(AND(SUM($B$4:J4)&gt;0,SUM($AR$31:AX31)=20),10/4+AW4,0)))</f>
        <v>0</v>
      </c>
      <c r="AY4" s="161">
        <f>IF(AY31=0,AX4,IF(AND(SUM($B$4:K4)&gt;0,SUM($AR$31:AY31)=10),10/3,IF(AND(SUM($B$4:K4)&gt;0,SUM($AR$31:AY31)=20),10/4+AX4,0)))</f>
        <v>0</v>
      </c>
      <c r="AZ4" s="161">
        <f>IF(AZ31=0,AY4,IF(AND(SUM($B$4:L4)&gt;0,SUM($AR$31:AZ31)=10),10/3,IF(AND(SUM($B$4:L4)&gt;0,SUM($AR$31:AZ31)=20),10/4+AY4,0)))</f>
        <v>0</v>
      </c>
      <c r="BA4" s="161">
        <f>IF(BA31=0,AZ4,IF(AND(SUM($B$4:M4)&gt;0,SUM($AR$31:BA31)=10),10/3,IF(AND(SUM($B$4:M4)&gt;0,SUM($AR$31:BA31)=20),10/4+AZ4,0)))</f>
        <v>0</v>
      </c>
      <c r="BB4" s="161">
        <f>IF(BB31=0,BA4,IF(AND(SUM($B$4:N4)&gt;0,SUM($AR$31:BB31)=10),10/3,IF(AND(SUM($B$4:N4)&gt;0,SUM($AR$31:BB31)=20),10/4+BA4,0)))</f>
        <v>0</v>
      </c>
      <c r="BC4" s="161">
        <f>IF(BC31=0,BB4,IF(AND(SUM($B$4:O4)&gt;0,SUM($AR$31:BC31)=10),10/3,IF(AND(SUM($B$4:O4)&gt;0,SUM($AR$31:BC31)=20),10/4+BB4,0)))</f>
        <v>0</v>
      </c>
      <c r="BD4" s="161">
        <f>IF(BD31=0,BC4,IF(AND(SUM($B$4:P4)&gt;0,SUM($AR$31:BD31)=10),10/3,IF(AND(SUM($B$4:P4)&gt;0,SUM($AR$31:BD31)=20),10/4+BC4,0)))</f>
        <v>0</v>
      </c>
      <c r="BE4" s="161">
        <f>IF(BE31=0,BD4,IF(AND(SUM($B$4:Q4)&gt;0,SUM($AR$31:BE31)=10),10/3,IF(AND(SUM($B$4:Q4)&gt;0,SUM($AR$31:BE31)=20),10/4+BD4,0)))</f>
        <v>0</v>
      </c>
      <c r="BF4" s="161">
        <f>IF(BF31=0,BE4,IF(AND(SUM($B$4:R4)&gt;0,SUM($AR$31:BF31)=10),10/3,IF(AND(SUM($B$4:R4)&gt;0,SUM($AR$31:BF31)=20),10/4+BE4,0)))</f>
        <v>0</v>
      </c>
      <c r="BG4" s="161">
        <f>IF(BG31=0,BF4,IF(AND(SUM($B$4:S4)&gt;0,SUM($AR$31:BG31)=10),10/3,IF(AND(SUM($B$4:S4)&gt;0,SUM($AR$31:BG31)=20),10/4+BF4,0)))</f>
        <v>0</v>
      </c>
      <c r="BH4" s="161">
        <f>IF(BH31=0,BG4,IF(AND(SUM($B$4:T4)&gt;0,SUM($AR$31:BH31)=10),10/3,IF(AND(SUM($B$4:T4)&gt;0,SUM($AR$31:BH31)=20),10/4+BG4,0)))</f>
        <v>0</v>
      </c>
      <c r="BI4" s="161">
        <f>IF(BI31=0,BH4,IF(AND(SUM($B$4:U4)&gt;0,SUM($AR$31:BI31)=10),10/3,IF(AND(SUM($B$4:U4)&gt;0,SUM($AR$31:BI31)=20),10/4+BH4,0)))</f>
        <v>0</v>
      </c>
      <c r="BJ4" s="162"/>
      <c r="BK4" s="159">
        <f>IF(AND(B4="X",OR(B13="B",B22="B")),10,0)</f>
        <v>0</v>
      </c>
      <c r="BL4" s="159">
        <f t="shared" ref="BL4:BN8" si="4">IF(AND(C4="X",OR(C13="B",C22="B")),10,0)</f>
        <v>0</v>
      </c>
      <c r="BM4" s="159">
        <f t="shared" si="4"/>
        <v>0</v>
      </c>
      <c r="BN4" s="159">
        <f t="shared" si="4"/>
        <v>0</v>
      </c>
      <c r="BO4" s="159">
        <f>IF(AND(F4="X",COUNTIF($B$4:F8,"X")&gt;4,$W$4&lt;3),10,0)+IF(AND(F4="X",OR(F13="B",F22="B")),10,0)</f>
        <v>0</v>
      </c>
      <c r="BP4" s="159">
        <f>IF(AND(G4="X",COUNTIF($B$4:G8,"X")&gt;4,$W$4&lt;3),10,0)+IF(AND(G4="X",OR(G13="B",G22="B")),10,0)</f>
        <v>0</v>
      </c>
      <c r="BQ4" s="159">
        <f>IF(AND(H4="X",COUNTIF($B$4:H8,"X")&gt;4,$W$4&lt;3),10,0)+IF(AND(H4="X",OR(H13="B",H22="B")),10,0)</f>
        <v>0</v>
      </c>
      <c r="BR4" s="159">
        <f>IF(AND(I4="X",COUNTIF($B$4:I8,"X")&gt;4,$W$4&lt;3),10,0)+IF(AND(I4="X",OR(I13="B",I22="B")),10,0)</f>
        <v>0</v>
      </c>
      <c r="BS4" s="159">
        <f>IF(AND(J4="X",COUNTIF($B$4:J8,"X")&gt;4,$W$4&lt;3),10,0)+IF(AND(J4="X",OR(J13="B",J22="B")),10,0)</f>
        <v>0</v>
      </c>
      <c r="BT4" s="159">
        <f>IF(AND(K4="X",COUNTIF($B$4:K8,"X")&gt;4,$W$4&lt;3),10,0)+IF(AND(K4="X",OR(K13="B",K22="B")),10,0)</f>
        <v>0</v>
      </c>
      <c r="BU4" s="159">
        <f>IF(AND(L4="X",COUNTIF($B$4:L8,"X")&gt;4,$W$4&lt;3),10,0)+IF(AND(L4="X",OR(L13="B",L22="B")),10,0)</f>
        <v>0</v>
      </c>
      <c r="BV4" s="159">
        <f>IF(AND(M4="X",COUNTIF($B$4:M8,"X")&gt;4,$W$4&lt;3),10,0)+IF(AND(M4="X",OR(M13="B",M22="B")),10,0)</f>
        <v>0</v>
      </c>
      <c r="BW4" s="159">
        <f>IF(AND(N4="X",COUNTIF($B$4:N8,"X")&gt;4,$W$4&lt;3),10,0)+IF(AND(N4="X",OR(N13="B",N22="B")),10,0)</f>
        <v>0</v>
      </c>
      <c r="BX4" s="159">
        <f>IF(AND(O4="X",COUNTIF($B$4:O8,"X")&gt;4,$W$4&lt;3),10,0)+IF(AND(O4="X",OR(O13="B",O22="B")),10,0)</f>
        <v>0</v>
      </c>
      <c r="BY4" s="159">
        <f>IF(AND(P4="X",COUNTIF($B$4:P8,"X")&gt;4,$W$4&lt;3),10,0)+IF(AND(P4="X",OR(P13="B",P22="B")),10,0)</f>
        <v>0</v>
      </c>
      <c r="BZ4" s="159">
        <f t="shared" ref="BZ4:CE8" si="5">IF(AND(Q4="X",OR(Q13="B",Q22="B")),10,0)</f>
        <v>0</v>
      </c>
      <c r="CA4" s="159">
        <f t="shared" si="5"/>
        <v>0</v>
      </c>
      <c r="CB4" s="159">
        <f t="shared" si="5"/>
        <v>0</v>
      </c>
      <c r="CC4" s="159">
        <f t="shared" si="5"/>
        <v>0</v>
      </c>
      <c r="CD4" s="159">
        <f t="shared" si="5"/>
        <v>0</v>
      </c>
      <c r="CE4" s="159">
        <f t="shared" si="5"/>
        <v>0</v>
      </c>
      <c r="CF4" s="153">
        <f>COUNTIFS(B4:U4,"X",$B$3:$U$3,$CF$3)</f>
        <v>0</v>
      </c>
      <c r="CG4" s="153">
        <f>COUNTIFS(B4:U4,"X",$B$3:$U$3,$CG$3)</f>
        <v>0</v>
      </c>
      <c r="CH4" s="153">
        <f>COUNTIFS(B4:U4,"X",$B$3:$U$3,$CH$3)</f>
        <v>0</v>
      </c>
      <c r="CI4" s="153">
        <f>COUNTIFS(B4:U4,"X",$B$3:$U$3,$CI$3)</f>
        <v>0</v>
      </c>
      <c r="CJ4" s="153">
        <f>COUNTIFS(B4:U4,"X",$B$3:$U$3,$CJ$3)</f>
        <v>0</v>
      </c>
      <c r="CK4" s="153">
        <f>COUNTIFS(B4:U4,"X",$B$3:$U$3,$CK$3)</f>
        <v>0</v>
      </c>
      <c r="CL4" s="153">
        <f>COUNTIFS(B4:U4,"X",$B$3:$U$3,$CL$3)</f>
        <v>0</v>
      </c>
    </row>
    <row r="5" spans="1:90" ht="20.100000000000001" customHeight="1" x14ac:dyDescent="0.2">
      <c r="A5" s="229"/>
      <c r="B5" s="226"/>
      <c r="C5" s="226"/>
      <c r="D5" s="226"/>
      <c r="E5" s="227"/>
      <c r="F5" s="226"/>
      <c r="G5" s="226"/>
      <c r="H5" s="227"/>
      <c r="I5" s="226"/>
      <c r="J5" s="226"/>
      <c r="K5" s="226"/>
      <c r="L5" s="226"/>
      <c r="M5" s="226"/>
      <c r="N5" s="226"/>
      <c r="O5" s="226"/>
      <c r="P5" s="226"/>
      <c r="Q5" s="226"/>
      <c r="R5" s="226"/>
      <c r="S5" s="226"/>
      <c r="T5" s="226"/>
      <c r="U5" s="227"/>
      <c r="V5" s="51">
        <f>IF(OR(SUM(B5:U5)&gt;80,AND(COUNTIF(B5:U5,"X")&gt;2,SUM(B5:U5)-10=70)),"ERR",IF(AND(COUNTIF(B5:U5,"X")=0,SUM(B5:U5)=80),90,IF(COUNTIF(B5:U5,"X")&gt;2,SUM(B5:U5)-10,SUM(B5:U5))))</f>
        <v>0</v>
      </c>
      <c r="W5" s="170">
        <f>IF(COUNTIF(B5:U5,"X")&gt;3,"ERR",COUNTIF(B5:U5,"X"))</f>
        <v>0</v>
      </c>
      <c r="X5" s="141">
        <f>SUMIFS($B$5:$U$5,$B$3:$U$3,X1)</f>
        <v>0</v>
      </c>
      <c r="Y5" s="141">
        <f>SUMIFS($B$5:$U$5,$B$3:$U$3,Y1)</f>
        <v>0</v>
      </c>
      <c r="Z5" s="141">
        <f t="shared" ref="Z5:AD5" si="6">SUMIFS($B$5:$U$5,$B$3:$U$3,Z1)</f>
        <v>0</v>
      </c>
      <c r="AA5" s="141">
        <f t="shared" si="6"/>
        <v>0</v>
      </c>
      <c r="AB5" s="141">
        <f t="shared" si="6"/>
        <v>0</v>
      </c>
      <c r="AC5" s="141">
        <f t="shared" si="6"/>
        <v>0</v>
      </c>
      <c r="AD5" s="141">
        <f t="shared" si="6"/>
        <v>0</v>
      </c>
      <c r="AE5" s="160"/>
      <c r="AF5" s="160"/>
      <c r="AH5" s="222">
        <f>COUNTIF(B5:U5,20)+COUNTIF(B5:U5,"B")</f>
        <v>0</v>
      </c>
      <c r="AI5" s="222">
        <f t="shared" ref="AI5:AI8" si="7">COUNTIF(B5:U5,"X")+COUNTIF(B5:U5,"-")+AH5</f>
        <v>0</v>
      </c>
      <c r="AJ5" s="150">
        <f t="shared" ref="AJ5:AJ8" si="8">MAX(AR5:BI5)+COUNTIF(B5:U5,20)*20+IF(V5=90,10,0)+COUNTIF(B5:U5,"B")*10</f>
        <v>0</v>
      </c>
      <c r="AK5" s="151">
        <f>IF(W5&lt;3,COUNTIF(Q5:U5,"X")*10,IF(W5=3,10,0))+SUM(BK5:CD5)</f>
        <v>0</v>
      </c>
      <c r="AL5" s="151">
        <f>SUM(B5:U5)/20</f>
        <v>0</v>
      </c>
      <c r="AM5" s="151">
        <f t="shared" ref="AM5:AM8" si="9">COUNTIF(B5:U5,"B")</f>
        <v>0</v>
      </c>
      <c r="AN5" s="151">
        <f t="shared" ref="AN5:AN8" si="10">COUNTIF(B5:U5,"X")+AL5</f>
        <v>0</v>
      </c>
      <c r="AO5" s="151">
        <f t="shared" ref="AO5:AO8" si="11">COUNTIF(B5:U5,"-")+AM5</f>
        <v>0</v>
      </c>
      <c r="AP5" s="151">
        <f t="shared" ref="AP5:AP8" si="12">IF(V5&gt;=80,1,0)</f>
        <v>0</v>
      </c>
      <c r="AQ5" s="151"/>
      <c r="AR5" s="161">
        <f>IF(AR31=0,AQ5,IF(AND(SUM($B$5:D5)&gt;0,SUM($AR$31:AR31)=10),10/3,IF(AND(SUM($B$5:D5)&gt;0,SUM($AR$31:AR31)=20),10/4+AQ5,0)))</f>
        <v>0</v>
      </c>
      <c r="AS5" s="161">
        <f>IF(AS31=0,AR5,IF(AND(SUM($B$5:E5)&gt;0,SUM($AR$31:AS31)=10),10/3,IF(AND(SUM($B$5:E5)&gt;0,SUM($AR$31:AS31)=20),10/4+AR5,0)))</f>
        <v>0</v>
      </c>
      <c r="AT5" s="161">
        <f>IF(AT31=0,AS5,IF(AND(SUM($B$5:F5)&gt;0,SUM($AR$31:AT31)=10),10/3,IF(AND(SUM($B$5:F5)&gt;0,SUM($AR$31:AT31)=20),10/4+AS5,0)))</f>
        <v>0</v>
      </c>
      <c r="AU5" s="161">
        <f>IF(AU31=0,AT5,IF(AND(SUM($B$5:G5)&gt;0,SUM($AR$31:AU31)=10),10/3,IF(AND(SUM($B$5:G5)&gt;0,SUM($AR$31:AU31)=20),10/4+AT5,0)))</f>
        <v>0</v>
      </c>
      <c r="AV5" s="161">
        <f>IF(AV31=0,AU5,IF(AND(SUM($B$5:H5)&gt;0,SUM($AR$31:AV31)=10),10/3,IF(AND(SUM($B$5:H5)&gt;0,SUM($AR$31:AV31)=20),10/4+AU5,0)))</f>
        <v>0</v>
      </c>
      <c r="AW5" s="161">
        <f>IF(AW31=0,AV5,IF(AND(SUM($B$5:I5)&gt;0,SUM($AR$31:AW31)=10),10/3,IF(AND(SUM($B$5:I5)&gt;0,SUM($AR$31:AW31)=20),10/4+AV5,0)))</f>
        <v>0</v>
      </c>
      <c r="AX5" s="161">
        <f>IF(AX31=0,AW5,IF(AND(SUM($B$5:J5)&gt;0,SUM($AR$31:AX31)=10),10/3,IF(AND(SUM($B$5:J5)&gt;0,SUM($AR$31:AX31)=20),10/4+AW5,0)))</f>
        <v>0</v>
      </c>
      <c r="AY5" s="161">
        <f>IF(AY31=0,AX5,IF(AND(SUM($B$5:K5)&gt;0,SUM($AR$31:AY31)=10),10/3,IF(AND(SUM($B$5:K5)&gt;0,SUM($AR$31:AY31)=20),10/4+AX5,0)))</f>
        <v>0</v>
      </c>
      <c r="AZ5" s="161">
        <f>IF(AZ31=0,AY5,IF(AND(SUM($B$5:L5)&gt;0,SUM($AR$31:AZ31)=10),10/3,IF(AND(SUM($B$5:L5)&gt;0,SUM($AR$31:AZ31)=20),10/4+AY5,0)))</f>
        <v>0</v>
      </c>
      <c r="BA5" s="161">
        <f>IF(BA31=0,AZ5,IF(AND(SUM($B$5:M5)&gt;0,SUM($AR$31:BA31)=10),10/3,IF(AND(SUM($B$5:M5)&gt;0,SUM($AR$31:BA31)=20),10/4+AZ5,0)))</f>
        <v>0</v>
      </c>
      <c r="BB5" s="161">
        <f>IF(BB31=0,BA5,IF(AND(SUM($B$5:N5)&gt;0,SUM($AR$31:BB31)=10),10/3,IF(AND(SUM($B$5:N5)&gt;0,SUM($AR$31:BB31)=20),10/4+BA5,0)))</f>
        <v>0</v>
      </c>
      <c r="BC5" s="161">
        <f>IF(BC31=0,BB5,IF(AND(SUM($B$5:O5)&gt;0,SUM($AR$31:BC31)=10),10/3,IF(AND(SUM($B$5:O5)&gt;0,SUM($AR$31:BC31)=20),10/4+BB5,0)))</f>
        <v>0</v>
      </c>
      <c r="BD5" s="161">
        <f>IF(BD31=0,BC5,IF(AND(SUM($B$5:P5)&gt;0,SUM($AR$31:BD31)=10),10/3,IF(AND(SUM($B$5:P5)&gt;0,SUM($AR$31:BD31)=20),10/4+BC5,0)))</f>
        <v>0</v>
      </c>
      <c r="BE5" s="161">
        <f>IF(BE31=0,BD5,IF(AND(SUM($B$5:Q5)&gt;0,SUM($AR$31:BE31)=10),10/3,IF(AND(SUM($B$5:Q5)&gt;0,SUM($AR$31:BE31)=20),10/4+BD5,0)))</f>
        <v>0</v>
      </c>
      <c r="BF5" s="161">
        <f>IF(BF31=0,BE5,IF(AND(SUM($B$5:R5)&gt;0,SUM($AR$31:BF31)=10),10/3,IF(AND(SUM($B$5:R5)&gt;0,SUM($AR$31:BF31)=20),10/4+BE5,0)))</f>
        <v>0</v>
      </c>
      <c r="BG5" s="161">
        <f>IF(BG31=0,BF5,IF(AND(SUM($B$5:S5)&gt;0,SUM($AR$31:BG31)=10),10/3,IF(AND(SUM($B$5:S5)&gt;0,SUM($AR$31:BG31)=20),10/4+BF5,0)))</f>
        <v>0</v>
      </c>
      <c r="BH5" s="161">
        <f>IF(BH31=0,BG5,IF(AND(SUM($B$5:T5)&gt;0,SUM($AR$31:BH31)=10),10/3,IF(AND(SUM($B$5:T5)&gt;0,SUM($AR$31:BH31)=20),10/4+BG5,0)))</f>
        <v>0</v>
      </c>
      <c r="BI5" s="161">
        <f>IF(BI31=0,BH5,IF(AND(SUM($B$5:U5)&gt;0,SUM($AR$31:BI31)=10),10/3,IF(AND(SUM($B$5:U5)&gt;0,SUM($AR$31:BI31)=20),10/4+BH5,0)))</f>
        <v>0</v>
      </c>
      <c r="BJ5" s="162"/>
      <c r="BK5" s="159">
        <f>IF(AND(B5="X",OR(B14="B",B23="B")),10,0)</f>
        <v>0</v>
      </c>
      <c r="BL5" s="159">
        <f t="shared" si="4"/>
        <v>0</v>
      </c>
      <c r="BM5" s="159">
        <f t="shared" si="4"/>
        <v>0</v>
      </c>
      <c r="BN5" s="159">
        <f t="shared" si="4"/>
        <v>0</v>
      </c>
      <c r="BO5" s="159">
        <f>IF(AND(F5="X",COUNTIF($B$4:F9,"X")&gt;4,$W$5&lt;3),10,0)+IF(AND(F5="X",OR(F14="B",F23="B")),10,0)</f>
        <v>0</v>
      </c>
      <c r="BP5" s="159">
        <f>IF(AND(G5="X",COUNTIF($B$4:G9,"X")&gt;4,$W$5&lt;3),10,0)+IF(AND(G5="X",OR(G14="B",G23="B")),10,0)</f>
        <v>0</v>
      </c>
      <c r="BQ5" s="159">
        <f>IF(AND(H5="X",COUNTIF($B$4:H9,"X")&gt;4,$W$5&lt;3),10,0)+IF(AND(H5="X",OR(H14="B",H23="B")),10,0)</f>
        <v>0</v>
      </c>
      <c r="BR5" s="159">
        <f>IF(AND(I5="X",COUNTIF($B$4:I9,"X")&gt;4,$W$5&lt;3),10,0)+IF(AND(I5="X",OR(I14="B",I23="B")),10,0)</f>
        <v>0</v>
      </c>
      <c r="BS5" s="159">
        <f>IF(AND(J5="X",COUNTIF($B$4:J9,"X")&gt;4,$W$5&lt;3),10,0)+IF(AND(J5="X",OR(J14="B",J23="B")),10,0)</f>
        <v>0</v>
      </c>
      <c r="BT5" s="159">
        <f>IF(AND(K5="X",COUNTIF($B$4:K9,"X")&gt;4,$W$5&lt;3),10,0)+IF(AND(K5="X",OR(K14="B",K23="B")),10,0)</f>
        <v>0</v>
      </c>
      <c r="BU5" s="159">
        <f>IF(AND(L5="X",COUNTIF($B$4:L9,"X")&gt;4,$W$5&lt;3),10,0)+IF(AND(L5="X",OR(L14="B",L23="B")),10,0)</f>
        <v>0</v>
      </c>
      <c r="BV5" s="159">
        <f>IF(AND(M5="X",COUNTIF($B$4:M9,"X")&gt;4,$W$5&lt;3),10,0)+IF(AND(M5="X",OR(M14="B",M23="B")),10,0)</f>
        <v>0</v>
      </c>
      <c r="BW5" s="159">
        <f>IF(AND(N5="X",COUNTIF($B$4:N9,"X")&gt;4,$W$5&lt;3),10,0)+IF(AND(N5="X",OR(N14="B",N23="B")),10,0)</f>
        <v>0</v>
      </c>
      <c r="BX5" s="159">
        <f>IF(AND(O5="X",COUNTIF($B$4:O9,"X")&gt;4,$W$5&lt;3),10,0)+IF(AND(O5="X",OR(O14="B",O23="B")),10,0)</f>
        <v>0</v>
      </c>
      <c r="BY5" s="159">
        <f>IF(AND(P5="X",COUNTIF($B$4:P9,"X")&gt;4,$W$5&lt;3),10,0)+IF(AND(P5="X",OR(P14="B",P23="B")),10,0)</f>
        <v>0</v>
      </c>
      <c r="BZ5" s="159">
        <f t="shared" si="5"/>
        <v>0</v>
      </c>
      <c r="CA5" s="159">
        <f t="shared" si="5"/>
        <v>0</v>
      </c>
      <c r="CB5" s="159">
        <f t="shared" si="5"/>
        <v>0</v>
      </c>
      <c r="CC5" s="159">
        <f t="shared" si="5"/>
        <v>0</v>
      </c>
      <c r="CD5" s="159">
        <f t="shared" si="5"/>
        <v>0</v>
      </c>
      <c r="CE5" s="159">
        <f t="shared" si="5"/>
        <v>0</v>
      </c>
      <c r="CF5" s="153">
        <f>COUNTIFS(B5:U5,"X",$B$3:$U$3,$CF$3)</f>
        <v>0</v>
      </c>
      <c r="CG5" s="153">
        <f t="shared" ref="CG5:CG8" si="13">COUNTIFS(B5:U5,"X",$B$3:$U$3,$CG$3)</f>
        <v>0</v>
      </c>
      <c r="CH5" s="153">
        <f t="shared" ref="CH5:CH8" si="14">COUNTIFS(B5:U5,"X",$B$3:$U$3,$CH$3)</f>
        <v>0</v>
      </c>
      <c r="CI5" s="153">
        <f t="shared" ref="CI5:CI8" si="15">COUNTIFS(B5:U5,"X",$B$3:$U$3,$CI$3)</f>
        <v>0</v>
      </c>
      <c r="CJ5" s="153">
        <f t="shared" ref="CJ5:CJ8" si="16">COUNTIFS(B5:U5,"X",$B$3:$U$3,$CJ$3)</f>
        <v>0</v>
      </c>
      <c r="CK5" s="153">
        <f t="shared" ref="CK5:CK8" si="17">COUNTIFS(B5:U5,"X",$B$3:$U$3,$CK$3)</f>
        <v>0</v>
      </c>
      <c r="CL5" s="153">
        <f t="shared" ref="CL5:CL8" si="18">COUNTIFS(B5:U5,"X",$B$3:$U$3,$CL$3)</f>
        <v>0</v>
      </c>
    </row>
    <row r="6" spans="1:90" ht="20.100000000000001" customHeight="1" x14ac:dyDescent="0.2">
      <c r="A6" s="229"/>
      <c r="B6" s="223"/>
      <c r="C6" s="223"/>
      <c r="D6" s="223"/>
      <c r="E6" s="223"/>
      <c r="F6" s="223"/>
      <c r="G6" s="223"/>
      <c r="H6" s="223"/>
      <c r="I6" s="223"/>
      <c r="J6" s="223"/>
      <c r="K6" s="223"/>
      <c r="L6" s="223"/>
      <c r="M6" s="223"/>
      <c r="N6" s="223"/>
      <c r="O6" s="224"/>
      <c r="P6" s="223"/>
      <c r="Q6" s="223"/>
      <c r="R6" s="223"/>
      <c r="S6" s="225"/>
      <c r="T6" s="223"/>
      <c r="U6" s="223"/>
      <c r="V6" s="48">
        <f>IF(OR(SUM(B6:U6)&gt;80,AND(COUNTIF(B6:U6,"X")&gt;2,SUM(B6:U6)-10=70)),"ERR",IF(AND(COUNTIF(B6:U6,"X")=0,SUM(B6:U6)=80),90,IF(COUNTIF(B6:U6,"X")&gt;2,SUM(B6:U6)-10,SUM(B6:U6))))</f>
        <v>0</v>
      </c>
      <c r="W6" s="169">
        <f>IF(COUNTIF(B6:U6,"X")&gt;3,"ERR",COUNTIF(B6:U6,"X"))</f>
        <v>0</v>
      </c>
      <c r="X6" s="141">
        <f>SUMIFS($B$6:$U$6,$B$3:$U$3,X1)</f>
        <v>0</v>
      </c>
      <c r="Y6" s="141">
        <f>SUMIFS($B$6:$U$6,$B$3:$U$3,Y1)</f>
        <v>0</v>
      </c>
      <c r="Z6" s="141">
        <f t="shared" ref="Z6:AD6" si="19">SUMIFS($B$6:$U$6,$B$3:$U$3,Z1)</f>
        <v>0</v>
      </c>
      <c r="AA6" s="141">
        <f t="shared" si="19"/>
        <v>0</v>
      </c>
      <c r="AB6" s="141">
        <f t="shared" si="19"/>
        <v>0</v>
      </c>
      <c r="AC6" s="141">
        <f t="shared" si="19"/>
        <v>0</v>
      </c>
      <c r="AD6" s="141">
        <f t="shared" si="19"/>
        <v>0</v>
      </c>
      <c r="AE6" s="160"/>
      <c r="AF6" s="160"/>
      <c r="AH6" s="222">
        <f>COUNTIF(B6:U6,20)+COUNTIF(B6:U6,"B")</f>
        <v>0</v>
      </c>
      <c r="AI6" s="222">
        <f t="shared" si="7"/>
        <v>0</v>
      </c>
      <c r="AJ6" s="150">
        <f t="shared" si="8"/>
        <v>0</v>
      </c>
      <c r="AK6" s="151">
        <f t="shared" ref="AK6:AK8" si="20">IF(W6&lt;3,COUNTIF(Q6:U6,"X")*10,IF(W6=3,10,0))+SUM(BK6:CD6)</f>
        <v>0</v>
      </c>
      <c r="AL6" s="151">
        <f>SUM(B6:U6)/20</f>
        <v>0</v>
      </c>
      <c r="AM6" s="151">
        <f t="shared" si="9"/>
        <v>0</v>
      </c>
      <c r="AN6" s="151">
        <f t="shared" si="10"/>
        <v>0</v>
      </c>
      <c r="AO6" s="151">
        <f t="shared" si="11"/>
        <v>0</v>
      </c>
      <c r="AP6" s="151">
        <f t="shared" si="12"/>
        <v>0</v>
      </c>
      <c r="AQ6" s="151"/>
      <c r="AR6" s="161">
        <f>IF(AR31=0,AQ6,IF(AND(SUM($B$6:D6)&gt;0,SUM($AR$31:AR31)=10),10/3,IF(AND(SUM($B$6:D6)&gt;0,SUM($AR$31:AR31)=20),10/4+AQ6,0)))</f>
        <v>0</v>
      </c>
      <c r="AS6" s="161">
        <f>IF(AS31=0,AR6,IF(AND(SUM($B$6:E6)&gt;0,SUM($AR$31:AS31)=10),10/3,IF(AND(SUM($B$6:E6)&gt;0,SUM($AR$31:AS31)=20),10/4+AR6,0)))</f>
        <v>0</v>
      </c>
      <c r="AT6" s="161">
        <f>IF(AT31=0,AS6,IF(AND(SUM($B$6:F6)&gt;0,SUM($AR$31:AT31)=10),10/3,IF(AND(SUM($B$6:F6)&gt;0,SUM($AR$31:AT31)=20),10/4+AS6,0)))</f>
        <v>0</v>
      </c>
      <c r="AU6" s="161">
        <f>IF(AU31=0,AT6,IF(AND(SUM($B$6:G6)&gt;0,SUM($AR$31:AU31)=10),10/3,IF(AND(SUM($B$6:G6)&gt;0,SUM($AR$31:AU31)=20),10/4+AT6,0)))</f>
        <v>0</v>
      </c>
      <c r="AV6" s="161">
        <f>IF(AV31=0,AU6,IF(AND(SUM($B$6:H6)&gt;0,SUM($AR$31:AV31)=10),10/3,IF(AND(SUM($B$6:H6)&gt;0,SUM($AR$31:AV31)=20),10/4+AU6,0)))</f>
        <v>0</v>
      </c>
      <c r="AW6" s="161">
        <f>IF(AW31=0,AV6,IF(AND(SUM($B$6:I6)&gt;0,SUM($AR$31:AW31)=10),10/3,IF(AND(SUM($B$6:I6)&gt;0,SUM($AR$31:AW31)=20),10/4+AV6,0)))</f>
        <v>0</v>
      </c>
      <c r="AX6" s="161">
        <f>IF(AX31=0,AW6,IF(AND(SUM($B$6:J6)&gt;0,SUM($AR$31:AX31)=10),10/3,IF(AND(SUM($B$6:J6)&gt;0,SUM($AR$31:AX31)=20),10/4+AW6,0)))</f>
        <v>0</v>
      </c>
      <c r="AY6" s="161">
        <f>IF(AY31=0,AX6,IF(AND(SUM($B$6:K6)&gt;0,SUM($AR$31:AY31)=10),10/3,IF(AND(SUM($B$6:K6)&gt;0,SUM($AR$31:AY31)=20),10/4+AX6,0)))</f>
        <v>0</v>
      </c>
      <c r="AZ6" s="161">
        <f>IF(AZ31=0,AY6,IF(AND(SUM($B$6:L6)&gt;0,SUM($AR$31:AZ31)=10),10/3,IF(AND(SUM($B$6:L6)&gt;0,SUM($AR$31:AZ31)=20),10/4+AY6,0)))</f>
        <v>0</v>
      </c>
      <c r="BA6" s="161">
        <f>IF(BA31=0,AZ6,IF(AND(SUM($B$6:M6)&gt;0,SUM($AR$31:BA31)=10),10/3,IF(AND(SUM($B$6:M6)&gt;0,SUM($AR$31:BA31)=20),10/4+AZ6,0)))</f>
        <v>0</v>
      </c>
      <c r="BB6" s="161">
        <f>IF(BB31=0,BA6,IF(AND(SUM($B$6:N6)&gt;0,SUM($AR$31:BB31)=10),10/3,IF(AND(SUM($B$6:N6)&gt;0,SUM($AR$31:BB31)=20),10/4+BA6,0)))</f>
        <v>0</v>
      </c>
      <c r="BC6" s="161">
        <f>IF(BC31=0,BB6,IF(AND(SUM($B$6:O6)&gt;0,SUM($AR$31:BC31)=10),10/3,IF(AND(SUM($B$6:O6)&gt;0,SUM($AR$31:BC31)=20),10/4+BB6,0)))</f>
        <v>0</v>
      </c>
      <c r="BD6" s="161">
        <f>IF(BD31=0,BC6,IF(AND(SUM($B$6:P6)&gt;0,SUM($AR$31:BD31)=10),10/3,IF(AND(SUM($B$6:P6)&gt;0,SUM($AR$31:BD31)=20),10/4+BC6,0)))</f>
        <v>0</v>
      </c>
      <c r="BE6" s="161">
        <f>IF(BE31=0,BD6,IF(AND(SUM($B$6:Q6)&gt;0,SUM($AR$31:BE31)=10),10/3,IF(AND(SUM($B$6:Q6)&gt;0,SUM($AR$31:BE31)=20),10/4+BD6,0)))</f>
        <v>0</v>
      </c>
      <c r="BF6" s="161">
        <f>IF(BF31=0,BE6,IF(AND(SUM($B$6:R6)&gt;0,SUM($AR$31:BF31)=10),10/3,IF(AND(SUM($B$6:R6)&gt;0,SUM($AR$31:BF31)=20),10/4+BE6,0)))</f>
        <v>0</v>
      </c>
      <c r="BG6" s="161">
        <f>IF(BG31=0,BF6,IF(AND(SUM($B$6:S6)&gt;0,SUM($AR$31:BG31)=10),10/3,IF(AND(SUM($B$6:S6)&gt;0,SUM($AR$31:BG31)=20),10/4+BF6,0)))</f>
        <v>0</v>
      </c>
      <c r="BH6" s="161">
        <f>IF(BH31=0,BG6,IF(AND(SUM($B$6:T6)&gt;0,SUM($AR$31:BH31)=10),10/3,IF(AND(SUM($B$6:T6)&gt;0,SUM($AR$31:BH31)=20),10/4+BG6,0)))</f>
        <v>0</v>
      </c>
      <c r="BI6" s="161">
        <f>IF(BI31=0,BH6,IF(AND(SUM($B$6:U6)&gt;0,SUM($AR$31:BI31)=10),10/3,IF(AND(SUM($B$6:U6)&gt;0,SUM($AR$31:BI31)=20),10/4+BH6,0)))</f>
        <v>0</v>
      </c>
      <c r="BJ6" s="162"/>
      <c r="BK6" s="159">
        <f>IF(AND(B6="X",OR(B15="B",B24="B")),10,0)</f>
        <v>0</v>
      </c>
      <c r="BL6" s="159">
        <f t="shared" si="4"/>
        <v>0</v>
      </c>
      <c r="BM6" s="159">
        <f t="shared" si="4"/>
        <v>0</v>
      </c>
      <c r="BN6" s="159">
        <f t="shared" si="4"/>
        <v>0</v>
      </c>
      <c r="BO6" s="159">
        <f>IF(AND(F6="X",COUNTIF($B$4:F10,"X")&gt;4,$W$6&lt;3),10,0)+IF(AND(F6="X",OR(F15="B",F24="B")),10,0)</f>
        <v>0</v>
      </c>
      <c r="BP6" s="159">
        <f>IF(AND(G6="X",COUNTIF($B$4:G10,"X")&gt;4,$W$6&lt;3),10,0)+IF(AND(G6="X",OR(G15="B",G24="B")),10,0)</f>
        <v>0</v>
      </c>
      <c r="BQ6" s="159">
        <f>IF(AND(H6="X",COUNTIF($B$4:H10,"X")&gt;4,$W$6&lt;3),10,0)+IF(AND(H6="X",OR(H15="B",H24="B")),10,0)</f>
        <v>0</v>
      </c>
      <c r="BR6" s="159">
        <f>IF(AND(I6="X",COUNTIF($B$4:I10,"X")&gt;4,$W$6&lt;3),10,0)+IF(AND(I6="X",OR(I15="B",I24="B")),10,0)</f>
        <v>0</v>
      </c>
      <c r="BS6" s="159">
        <f>IF(AND(J6="X",COUNTIF($B$4:J10,"X")&gt;4,$W$6&lt;3),10,0)+IF(AND(J6="X",OR(J15="B",J24="B")),10,0)</f>
        <v>0</v>
      </c>
      <c r="BT6" s="159">
        <f>IF(AND(K6="X",COUNTIF($B$4:K10,"X")&gt;4,$W$6&lt;3),10,0)+IF(AND(K6="X",OR(K15="B",K24="B")),10,0)</f>
        <v>0</v>
      </c>
      <c r="BU6" s="159">
        <f>IF(AND(L6="X",COUNTIF($B$4:L10,"X")&gt;4,$W$6&lt;3),10,0)+IF(AND(L6="X",OR(L15="B",L24="B")),10,0)</f>
        <v>0</v>
      </c>
      <c r="BV6" s="159">
        <f>IF(AND(M6="X",COUNTIF($B$4:M10,"X")&gt;4,$W$6&lt;3),10,0)+IF(AND(M6="X",OR(M15="B",M24="B")),10,0)</f>
        <v>0</v>
      </c>
      <c r="BW6" s="159">
        <f>IF(AND(N6="X",COUNTIF($B$4:N10,"X")&gt;4,$W$6&lt;3),10,0)+IF(AND(N6="X",OR(N15="B",N24="B")),10,0)</f>
        <v>0</v>
      </c>
      <c r="BX6" s="159">
        <f>IF(AND(O6="X",COUNTIF($B$4:O10,"X")&gt;4,$W$6&lt;3),10,0)+IF(AND(O6="X",OR(O15="B",O24="B")),10,0)</f>
        <v>0</v>
      </c>
      <c r="BY6" s="159">
        <f>IF(AND(P6="X",COUNTIF($B$4:P10,"X")&gt;4,$W$6&lt;3),10,0)+IF(AND(P6="X",OR(P15="B",P24="B")),10,0)</f>
        <v>0</v>
      </c>
      <c r="BZ6" s="159">
        <f t="shared" si="5"/>
        <v>0</v>
      </c>
      <c r="CA6" s="159">
        <f t="shared" si="5"/>
        <v>0</v>
      </c>
      <c r="CB6" s="159">
        <f t="shared" si="5"/>
        <v>0</v>
      </c>
      <c r="CC6" s="159">
        <f t="shared" si="5"/>
        <v>0</v>
      </c>
      <c r="CD6" s="159">
        <f t="shared" si="5"/>
        <v>0</v>
      </c>
      <c r="CE6" s="159">
        <f t="shared" si="5"/>
        <v>0</v>
      </c>
      <c r="CF6" s="153">
        <f t="shared" ref="CF6:CF8" si="21">COUNTIFS(B6:U6,"X",$B$3:$U$3,$CF$3)</f>
        <v>0</v>
      </c>
      <c r="CG6" s="153">
        <f t="shared" si="13"/>
        <v>0</v>
      </c>
      <c r="CH6" s="153">
        <f t="shared" si="14"/>
        <v>0</v>
      </c>
      <c r="CI6" s="153">
        <f t="shared" si="15"/>
        <v>0</v>
      </c>
      <c r="CJ6" s="153">
        <f t="shared" si="16"/>
        <v>0</v>
      </c>
      <c r="CK6" s="153">
        <f t="shared" si="17"/>
        <v>0</v>
      </c>
      <c r="CL6" s="153">
        <f t="shared" si="18"/>
        <v>0</v>
      </c>
    </row>
    <row r="7" spans="1:90" ht="20.100000000000001" customHeight="1" x14ac:dyDescent="0.2">
      <c r="A7" s="229"/>
      <c r="B7" s="227"/>
      <c r="C7" s="228"/>
      <c r="D7" s="226"/>
      <c r="E7" s="226"/>
      <c r="F7" s="228"/>
      <c r="G7" s="226"/>
      <c r="H7" s="226"/>
      <c r="I7" s="228"/>
      <c r="J7" s="227"/>
      <c r="K7" s="226"/>
      <c r="L7" s="228"/>
      <c r="M7" s="226"/>
      <c r="N7" s="226"/>
      <c r="O7" s="226"/>
      <c r="P7" s="227"/>
      <c r="Q7" s="226"/>
      <c r="R7" s="226"/>
      <c r="S7" s="226"/>
      <c r="T7" s="228"/>
      <c r="U7" s="226"/>
      <c r="V7" s="51">
        <f>IF(OR(SUM(B7:U7)&gt;80,AND(COUNTIF(B7:U7,"X")&gt;2,SUM(B7:U7)-10=70)),"ERR",IF(AND(COUNTIF(B7:U7,"X")=0,SUM(B7:U7)=80),90,IF(COUNTIF(B7:U7,"X")&gt;2,SUM(B7:U7)-10,SUM(B7:U7))))</f>
        <v>0</v>
      </c>
      <c r="W7" s="170">
        <f>IF(COUNTIF(B7:U7,"X")&gt;3,"ERR",COUNTIF(B7:U7,"X"))</f>
        <v>0</v>
      </c>
      <c r="X7" s="141">
        <f>SUMIFS($B$7:$U$7,$B$3:$U$3,X1)</f>
        <v>0</v>
      </c>
      <c r="Y7" s="141">
        <f t="shared" ref="Y7:AD7" si="22">SUMIFS($B$7:$U$7,$B$3:$U$3,Y1)</f>
        <v>0</v>
      </c>
      <c r="Z7" s="141">
        <f t="shared" si="22"/>
        <v>0</v>
      </c>
      <c r="AA7" s="141">
        <f t="shared" si="22"/>
        <v>0</v>
      </c>
      <c r="AB7" s="141">
        <f t="shared" si="22"/>
        <v>0</v>
      </c>
      <c r="AC7" s="141">
        <f t="shared" si="22"/>
        <v>0</v>
      </c>
      <c r="AD7" s="141">
        <f t="shared" si="22"/>
        <v>0</v>
      </c>
      <c r="AE7" s="160"/>
      <c r="AF7" s="160"/>
      <c r="AH7" s="222">
        <f t="shared" ref="AH7:AH8" si="23">COUNTIF(B7:U7,20)+COUNTIF(B7:U7,"B")</f>
        <v>0</v>
      </c>
      <c r="AI7" s="222">
        <f t="shared" si="7"/>
        <v>0</v>
      </c>
      <c r="AJ7" s="150">
        <f t="shared" si="8"/>
        <v>0</v>
      </c>
      <c r="AK7" s="151">
        <f t="shared" si="20"/>
        <v>0</v>
      </c>
      <c r="AL7" s="151">
        <f>SUM(B7:U7)/20</f>
        <v>0</v>
      </c>
      <c r="AM7" s="151">
        <f t="shared" si="9"/>
        <v>0</v>
      </c>
      <c r="AN7" s="151">
        <f t="shared" si="10"/>
        <v>0</v>
      </c>
      <c r="AO7" s="151">
        <f t="shared" si="11"/>
        <v>0</v>
      </c>
      <c r="AP7" s="151">
        <f t="shared" si="12"/>
        <v>0</v>
      </c>
      <c r="AQ7" s="151"/>
      <c r="AR7" s="161">
        <f>IF(AR31=0,AQ7,IF(AND(SUM($B$7:D7)&gt;0,SUM($AR$31:AR31)=10),10/3,IF(AND(SUM($B$7:D7)&gt;0,SUM($AR$31:AR31)=20),10/4+AQ7,0)))</f>
        <v>0</v>
      </c>
      <c r="AS7" s="161">
        <f>IF(AS31=0,AR7,IF(AND(SUM($B$7:E7)&gt;0,SUM($AR$31:AS31)=10),10/3,IF(AND(SUM($B$7:E7)&gt;0,SUM($AR$31:AS31)=20),10/4+AR7,0)))</f>
        <v>0</v>
      </c>
      <c r="AT7" s="161">
        <f>IF(AT31=0,AS7,IF(AND(SUM($B$7:F7)&gt;0,SUM($AR$31:AT31)=10),10/3,IF(AND(SUM($B$7:F7)&gt;0,SUM($AR$31:AT31)=20),10/4+AS7,0)))</f>
        <v>0</v>
      </c>
      <c r="AU7" s="161">
        <f>IF(AU31=0,AT7,IF(AND(SUM($B$7:G7)&gt;0,SUM($AR$31:AU31)=10),10/3,IF(AND(SUM($B$7:G7)&gt;0,SUM($AR$31:AU31)=20),10/4+AT7,0)))</f>
        <v>0</v>
      </c>
      <c r="AV7" s="161">
        <f>IF(AV31=0,AU7,IF(AND(SUM($B$7:H7)&gt;0,SUM($AR$31:AV31)=10),10/3,IF(AND(SUM($B$7:H7)&gt;0,SUM($AR$31:AV31)=20),10/4+AU7,0)))</f>
        <v>0</v>
      </c>
      <c r="AW7" s="161">
        <f>IF(AW31=0,AV7,IF(AND(SUM($B$7:I7)&gt;0,SUM($AR$31:AW31)=10),10/3,IF(AND(SUM($B$7:I7)&gt;0,SUM($AR$31:AW31)=20),10/4+AV7,0)))</f>
        <v>0</v>
      </c>
      <c r="AX7" s="161">
        <f>IF(AX31=0,AW7,IF(AND(SUM($B$7:J7)&gt;0,SUM($AR$31:AX31)=10),10/3,IF(AND(SUM($B$7:J7)&gt;0,SUM($AR$31:AX31)=20),10/4+AW7,0)))</f>
        <v>0</v>
      </c>
      <c r="AY7" s="161">
        <f>IF(AY31=0,AX7,IF(AND(SUM($B$7:K7)&gt;0,SUM($AR$31:AY31)=10),10/3,IF(AND(SUM($B$7:K7)&gt;0,SUM($AR$31:AY31)=20),10/4+AX7,0)))</f>
        <v>0</v>
      </c>
      <c r="AZ7" s="161">
        <f>IF(AZ31=0,AY7,IF(AND(SUM($B$7:L7)&gt;0,SUM($AR$31:AZ31)=10),10/3,IF(AND(SUM($B$7:L7)&gt;0,SUM($AR$31:AZ31)=20),10/4+AY7,0)))</f>
        <v>0</v>
      </c>
      <c r="BA7" s="161">
        <f>IF(BA31=0,AZ7,IF(AND(SUM($B$7:M7)&gt;0,SUM($AR$31:BA31)=10),10/3,IF(AND(SUM($B$7:M7)&gt;0,SUM($AR$31:BA31)=20),10/4+AZ7,0)))</f>
        <v>0</v>
      </c>
      <c r="BB7" s="161">
        <f>IF(BB31=0,BA7,IF(AND(SUM($B$7:N7)&gt;0,SUM($AR$31:BB31)=10),10/3,IF(AND(SUM($B$7:N7)&gt;0,SUM($AR$31:BB31)=20),10/4+BA7,0)))</f>
        <v>0</v>
      </c>
      <c r="BC7" s="161">
        <f>IF(BC31=0,BB7,IF(AND(SUM($B$7:O7)&gt;0,SUM($AR$31:BC31)=10),10/3,IF(AND(SUM($B$7:O7)&gt;0,SUM($AR$31:BC31)=20),10/4+BB7,0)))</f>
        <v>0</v>
      </c>
      <c r="BD7" s="161">
        <f>IF(BD31=0,BC7,IF(AND(SUM($B$7:P7)&gt;0,SUM($AR$31:BD31)=10),10/3,IF(AND(SUM($B$7:P7)&gt;0,SUM($AR$31:BD31)=20),10/4+BC7,0)))</f>
        <v>0</v>
      </c>
      <c r="BE7" s="161">
        <f>IF(BE31=0,BD7,IF(AND(SUM($B$7:Q7)&gt;0,SUM($AR$31:BE31)=10),10/3,IF(AND(SUM($B$7:Q7)&gt;0,SUM($AR$31:BE31)=20),10/4+BD7,0)))</f>
        <v>0</v>
      </c>
      <c r="BF7" s="161">
        <f>IF(BF31=0,BE7,IF(AND(SUM($B$7:R7)&gt;0,SUM($AR$31:BF31)=10),10/3,IF(AND(SUM($B$7:R7)&gt;0,SUM($AR$31:BF31)=20),10/4+BE7,0)))</f>
        <v>0</v>
      </c>
      <c r="BG7" s="161">
        <f>IF(BG31=0,BF7,IF(AND(SUM($B$7:S7)&gt;0,SUM($AR$31:BG31)=10),10/3,IF(AND(SUM($B$7:S7)&gt;0,SUM($AR$31:BG31)=20),10/4+BF7,0)))</f>
        <v>0</v>
      </c>
      <c r="BH7" s="161">
        <f>IF(BH31=0,BG7,IF(AND(SUM($B$7:T7)&gt;0,SUM($AR$31:BH31)=10),10/3,IF(AND(SUM($B$7:T7)&gt;0,SUM($AR$31:BH31)=20),10/4+BG7,0)))</f>
        <v>0</v>
      </c>
      <c r="BI7" s="161">
        <f>IF(BI31=0,BH7,IF(AND(SUM($B$7:U7)&gt;0,SUM($AR$31:BI31)=10),10/3,IF(AND(SUM($B$7:U7)&gt;0,SUM($AR$31:BI31)=20),10/4+BH7,0)))</f>
        <v>0</v>
      </c>
      <c r="BJ7" s="159"/>
      <c r="BK7" s="159">
        <f>IF(AND(B7="X",OR(B16="B",B25="B")),10,0)</f>
        <v>0</v>
      </c>
      <c r="BL7" s="159">
        <f t="shared" si="4"/>
        <v>0</v>
      </c>
      <c r="BM7" s="159">
        <f t="shared" si="4"/>
        <v>0</v>
      </c>
      <c r="BN7" s="159">
        <f>IF(AND(E7="X",OR(E16="B",E25="B")),10,0)</f>
        <v>0</v>
      </c>
      <c r="BO7" s="159">
        <f>IF(AND(F7="X",COUNTIF($B$4:F11,"X")&gt;4,$W$7&lt;3),10,0)+IF(AND(F7="X",OR(F16="B",F25="B")),10,0)</f>
        <v>0</v>
      </c>
      <c r="BP7" s="159">
        <f>IF(AND(G7="X",COUNTIF($B$4:G11,"X")&gt;4,$W$7&lt;3),10,0)+IF(AND(G7="X",OR(G16="B",G25="B")),10,0)</f>
        <v>0</v>
      </c>
      <c r="BQ7" s="159">
        <f>IF(AND(H7="X",COUNTIF($B$4:H11,"X")&gt;4,$W$7&lt;3),10,0)+IF(AND(H7="X",OR(H16="B",H25="B")),10,0)</f>
        <v>0</v>
      </c>
      <c r="BR7" s="159">
        <f>IF(AND(I7="X",COUNTIF($B$4:I11,"X")&gt;4,$W$7&lt;3),10,0)+IF(AND(I7="X",OR(I16="B",I25="B")),10,0)</f>
        <v>0</v>
      </c>
      <c r="BS7" s="159">
        <f>IF(AND(J7="X",COUNTIF($B$4:J11,"X")&gt;4,$W$7&lt;3),10,0)+IF(AND(J7="X",OR(J16="B",J25="B")),10,0)</f>
        <v>0</v>
      </c>
      <c r="BT7" s="159">
        <f>IF(AND(K7="X",COUNTIF($B$4:K11,"X")&gt;4,$W$7&lt;3),10,0)+IF(AND(K7="X",OR(K16="B",K25="B")),10,0)</f>
        <v>0</v>
      </c>
      <c r="BU7" s="159">
        <f>IF(AND(L7="X",COUNTIF($B$4:L11,"X")&gt;4,$W$7&lt;3),10,0)+IF(AND(L7="X",OR(L16="B",L25="B")),10,0)</f>
        <v>0</v>
      </c>
      <c r="BV7" s="159">
        <f>IF(AND(M7="X",COUNTIF($B$4:M11,"X")&gt;4,$W$7&lt;3),10,0)+IF(AND(M7="X",OR(M16="B",M25="B")),10,0)</f>
        <v>0</v>
      </c>
      <c r="BW7" s="159">
        <f>IF(AND(N7="X",COUNTIF($B$4:N11,"X")&gt;4,$W$7&lt;3),10,0)+IF(AND(N7="X",OR(N16="B",N25="B")),10,0)</f>
        <v>0</v>
      </c>
      <c r="BX7" s="159">
        <f>IF(AND(O7="X",COUNTIF($B$4:O11,"X")&gt;4,$W$7&lt;3),10,0)+IF(AND(O7="X",OR(O16="B",O25="B")),10,0)</f>
        <v>0</v>
      </c>
      <c r="BY7" s="159">
        <f>IF(AND(P7="X",COUNTIF($B$4:P11,"X")&gt;4,$W$7&lt;3),10,0)+IF(AND(P7="X",OR(P16="B",P25="B")),10,0)</f>
        <v>0</v>
      </c>
      <c r="BZ7" s="159">
        <f t="shared" si="5"/>
        <v>0</v>
      </c>
      <c r="CA7" s="159">
        <f t="shared" si="5"/>
        <v>0</v>
      </c>
      <c r="CB7" s="159">
        <f t="shared" si="5"/>
        <v>0</v>
      </c>
      <c r="CC7" s="159">
        <f t="shared" si="5"/>
        <v>0</v>
      </c>
      <c r="CD7" s="159">
        <f t="shared" si="5"/>
        <v>0</v>
      </c>
      <c r="CE7" s="159">
        <f t="shared" si="5"/>
        <v>0</v>
      </c>
      <c r="CF7" s="153">
        <f t="shared" si="21"/>
        <v>0</v>
      </c>
      <c r="CG7" s="153">
        <f t="shared" si="13"/>
        <v>0</v>
      </c>
      <c r="CH7" s="153">
        <f t="shared" si="14"/>
        <v>0</v>
      </c>
      <c r="CI7" s="153">
        <f t="shared" si="15"/>
        <v>0</v>
      </c>
      <c r="CJ7" s="153">
        <f t="shared" si="16"/>
        <v>0</v>
      </c>
      <c r="CK7" s="153">
        <f t="shared" si="17"/>
        <v>0</v>
      </c>
      <c r="CL7" s="153">
        <f t="shared" si="18"/>
        <v>0</v>
      </c>
    </row>
    <row r="8" spans="1:90" ht="21" customHeight="1" thickBot="1" x14ac:dyDescent="0.25">
      <c r="A8" s="230"/>
      <c r="B8" s="223"/>
      <c r="C8" s="223"/>
      <c r="D8" s="223"/>
      <c r="E8" s="223"/>
      <c r="F8" s="223"/>
      <c r="G8" s="223"/>
      <c r="H8" s="223"/>
      <c r="I8" s="223"/>
      <c r="J8" s="223"/>
      <c r="K8" s="223"/>
      <c r="L8" s="223"/>
      <c r="M8" s="225"/>
      <c r="N8" s="223"/>
      <c r="O8" s="223"/>
      <c r="P8" s="223"/>
      <c r="Q8" s="225"/>
      <c r="R8" s="223"/>
      <c r="S8" s="223"/>
      <c r="T8" s="223"/>
      <c r="U8" s="223"/>
      <c r="V8" s="172">
        <f>IF(OR(SUM(B8:U8)&gt;80,AND(COUNTIF(B8:U8,"X")&gt;2,SUM(B8:U8)-10=70)),"ERR",IF(AND(COUNTIF(B8:U8,"X")=0,SUM(B8:U8)=80),90,IF(COUNTIF(B8:U8,"X")&gt;2,SUM(B8:U8)-10,SUM(B8:U8))))</f>
        <v>0</v>
      </c>
      <c r="W8" s="173">
        <f>IF(COUNTIF(B8:U8,"X")&gt;3,"ERR",COUNTIF(B8:U8,"X"))</f>
        <v>0</v>
      </c>
      <c r="X8" s="141">
        <f>SUMIFS($B$8:$U$8,$B$3:$U$3,X1)</f>
        <v>0</v>
      </c>
      <c r="Y8" s="141">
        <f t="shared" ref="Y8:AD8" si="24">SUMIFS($B$8:$U$8,$B$3:$U$3,Y1)</f>
        <v>0</v>
      </c>
      <c r="Z8" s="141">
        <f t="shared" si="24"/>
        <v>0</v>
      </c>
      <c r="AA8" s="141">
        <f t="shared" si="24"/>
        <v>0</v>
      </c>
      <c r="AB8" s="141">
        <f t="shared" si="24"/>
        <v>0</v>
      </c>
      <c r="AC8" s="141">
        <f t="shared" si="24"/>
        <v>0</v>
      </c>
      <c r="AD8" s="141">
        <f t="shared" si="24"/>
        <v>0</v>
      </c>
      <c r="AE8" s="160"/>
      <c r="AF8" s="160"/>
      <c r="AH8" s="222">
        <f t="shared" si="23"/>
        <v>0</v>
      </c>
      <c r="AI8" s="222">
        <f t="shared" si="7"/>
        <v>0</v>
      </c>
      <c r="AJ8" s="150">
        <f t="shared" si="8"/>
        <v>0</v>
      </c>
      <c r="AK8" s="151">
        <f t="shared" si="20"/>
        <v>0</v>
      </c>
      <c r="AL8" s="151">
        <f>SUM(B8:U8)/20</f>
        <v>0</v>
      </c>
      <c r="AM8" s="151">
        <f t="shared" si="9"/>
        <v>0</v>
      </c>
      <c r="AN8" s="151">
        <f t="shared" si="10"/>
        <v>0</v>
      </c>
      <c r="AO8" s="151">
        <f t="shared" si="11"/>
        <v>0</v>
      </c>
      <c r="AP8" s="151">
        <f t="shared" si="12"/>
        <v>0</v>
      </c>
      <c r="AQ8" s="151"/>
      <c r="AR8" s="161">
        <f>IF(AR31=0,AQ8,IF(AND(SUM($B$8:D8)&gt;0,SUM($AR$31:AR31)=10),10/3,IF(AND(SUM($B$8:D8)&gt;0,SUM($AR$31:AR31)=20),10/4+AQ8,0)))</f>
        <v>0</v>
      </c>
      <c r="AS8" s="161">
        <f>IF(AS31=0,AR8,IF(AND(SUM($B$8:E8)&gt;0,SUM($AR$31:AS31)=10),10/3,IF(AND(SUM($B$8:E8)&gt;0,SUM($AR$31:AS31)=20),10/4+AR8,0)))</f>
        <v>0</v>
      </c>
      <c r="AT8" s="161">
        <f>IF(AT31=0,AS8,IF(AND(SUM($B$8:F8)&gt;0,SUM($AR$31:AT31)=10),10/3,IF(AND(SUM($B$8:F8)&gt;0,SUM($AR$31:AT31)=20),10/4+AS8,0)))</f>
        <v>0</v>
      </c>
      <c r="AU8" s="161">
        <f>IF(AU31=0,AT8,IF(AND(SUM($B$8:G8)&gt;0,SUM($AR$31:AU31)=10),10/3,IF(AND(SUM($B$8:G8)&gt;0,SUM($AR$31:AU31)=20),10/4+AT8,0)))</f>
        <v>0</v>
      </c>
      <c r="AV8" s="161">
        <f>IF(AV31=0,AU8,IF(AND(SUM($B$8:H8)&gt;0,SUM($AR$31:AV31)=10),10/3,IF(AND(SUM($B$8:H8)&gt;0,SUM($AR$31:AV31)=20),10/4+AU8,0)))</f>
        <v>0</v>
      </c>
      <c r="AW8" s="161">
        <f>IF(AW31=0,AV8,IF(AND(SUM($B$8:I8)&gt;0,SUM($AR$31:AW31)=10),10/3,IF(AND(SUM($B$8:I8)&gt;0,SUM($AR$31:AW31)=20),10/4+AV8,0)))</f>
        <v>0</v>
      </c>
      <c r="AX8" s="161">
        <f>IF(AX31=0,AW8,IF(AND(SUM($B$8:J8)&gt;0,SUM($AR$31:AX31)=10),10/3,IF(AND(SUM($B$8:J8)&gt;0,SUM($AR$31:AX31)=20),10/4+AW8,0)))</f>
        <v>0</v>
      </c>
      <c r="AY8" s="161">
        <f>IF(AY31=0,AX8,IF(AND(SUM($B$8:K8)&gt;0,SUM($AR$31:AY31)=10),10/3,IF(AND(SUM($B$8:K8)&gt;0,SUM($AR$31:AY31)=20),10/4+AX8,0)))</f>
        <v>0</v>
      </c>
      <c r="AZ8" s="161">
        <f>IF(AZ31=0,AY8,IF(AND(SUM($B$8:L8)&gt;0,SUM($AR$31:AZ31)=10),10/3,IF(AND(SUM($B$8:L8)&gt;0,SUM($AR$31:AZ31)=20),10/4+AY8,0)))</f>
        <v>0</v>
      </c>
      <c r="BA8" s="161">
        <f>IF(BA31=0,AZ8,IF(AND(SUM($B$8:M8)&gt;0,SUM($AR$31:BA31)=10),10/3,IF(AND(SUM($B$8:M8)&gt;0,SUM($AR$31:BA31)=20),10/4+AZ8,0)))</f>
        <v>0</v>
      </c>
      <c r="BB8" s="161">
        <f>IF(BB31=0,BA8,IF(AND(SUM($B$8:N8)&gt;0,SUM($AR$31:BB31)=10),10/3,IF(AND(SUM($B$8:N8)&gt;0,SUM($AR$31:BB31)=20),10/4+BA8,0)))</f>
        <v>0</v>
      </c>
      <c r="BC8" s="161">
        <f>IF(BC31=0,BB8,IF(AND(SUM($B$8:O8)&gt;0,SUM($AR$31:BC31)=10),10/3,IF(AND(SUM($B$8:O8)&gt;0,SUM($AR$31:BC31)=20),10/4+BB8,0)))</f>
        <v>0</v>
      </c>
      <c r="BD8" s="161">
        <f>IF(BD31=0,BC8,IF(AND(SUM($B$8:P8)&gt;0,SUM($AR$31:BD31)=10),10/3,IF(AND(SUM($B$8:P8)&gt;0,SUM($AR$31:BD31)=20),10/4+BC8,0)))</f>
        <v>0</v>
      </c>
      <c r="BE8" s="161">
        <f>IF(BE31=0,BD8,IF(AND(SUM($B$8:Q8)&gt;0,SUM($AR$31:BE31)=10),10/3,IF(AND(SUM($B$8:Q8)&gt;0,SUM($AR$31:BE31)=20),10/4+BD8,0)))</f>
        <v>0</v>
      </c>
      <c r="BF8" s="161">
        <f>IF(BF31=0,BE8,IF(AND(SUM($B$8:R8)&gt;0,SUM($AR$31:BF31)=10),10/3,IF(AND(SUM($B$8:R8)&gt;0,SUM($AR$31:BF31)=20),10/4+BE8,0)))</f>
        <v>0</v>
      </c>
      <c r="BG8" s="161">
        <f>IF(BG31=0,BF8,IF(AND(SUM($B$8:S8)&gt;0,SUM($AR$31:BG31)=10),10/3,IF(AND(SUM($B$8:S8)&gt;0,SUM($AR$31:BG31)=20),10/4+BF8,0)))</f>
        <v>0</v>
      </c>
      <c r="BH8" s="161">
        <f>IF(BH31=0,BG8,IF(AND(SUM($B$8:T8)&gt;0,SUM($AR$31:BH31)=10),10/3,IF(AND(SUM($B$8:T8)&gt;0,SUM($AR$31:BH31)=20),10/4+BG8,0)))</f>
        <v>0</v>
      </c>
      <c r="BI8" s="161">
        <f>IF(BI31=0,BH8,IF(AND(SUM($B$8:U8)&gt;0,SUM($AR$31:BI31)=10),10/3,IF(AND(SUM($B$8:U8)&gt;0,SUM($AR$31:BI31)=20),10/4+BH8,0)))</f>
        <v>0</v>
      </c>
      <c r="BJ8" s="159"/>
      <c r="BK8" s="159">
        <f>IF(AND(B8="X",OR(B17="B",B26="B")),10,0)</f>
        <v>0</v>
      </c>
      <c r="BL8" s="159">
        <f t="shared" si="4"/>
        <v>0</v>
      </c>
      <c r="BM8" s="159">
        <f t="shared" si="4"/>
        <v>0</v>
      </c>
      <c r="BN8" s="159">
        <f>IF(AND(E8="X",OR(E17="B",E26="B")),10,0)</f>
        <v>0</v>
      </c>
      <c r="BO8" s="159">
        <f>IF(AND(F8="X",COUNTIF($B$4:F12,"X")&gt;4,$W$8&lt;3),10,0)+IF(AND(F8="X",OR(F17="B",F26="B")),10,0)</f>
        <v>0</v>
      </c>
      <c r="BP8" s="159">
        <f>IF(AND(G8="X",COUNTIF($B$4:G12,"X")&gt;4,$W$8&lt;3),10,0)+IF(AND(G8="X",OR(G17="B",G26="B")),10,0)</f>
        <v>0</v>
      </c>
      <c r="BQ8" s="159">
        <f>IF(AND(H8="X",COUNTIF($B$4:H12,"X")&gt;4,$W$8&lt;3),10,0)+IF(AND(H8="X",OR(H17="B",H26="B")),10,0)</f>
        <v>0</v>
      </c>
      <c r="BR8" s="159">
        <f>IF(AND(I8="X",COUNTIF($B$4:I12,"X")&gt;4,$W$8&lt;3),10,0)+IF(AND(I8="X",OR(I17="B",I26="B")),10,0)</f>
        <v>0</v>
      </c>
      <c r="BS8" s="159">
        <f>IF(AND(J8="X",COUNTIF($B$4:J12,"X")&gt;4,$W$8&lt;3),10,0)+IF(AND(J8="X",OR(J17="B",J26="B")),10,0)</f>
        <v>0</v>
      </c>
      <c r="BT8" s="159">
        <f>IF(AND(K8="X",COUNTIF($B$4:K12,"X")&gt;4,$W$8&lt;3),10,0)+IF(AND(K8="X",OR(K17="B",K26="B")),10,0)</f>
        <v>0</v>
      </c>
      <c r="BU8" s="159">
        <f>IF(AND(L8="X",COUNTIF($B$4:L12,"X")&gt;4,$W$8&lt;3),10,0)+IF(AND(L8="X",OR(L17="B",L26="B")),10,0)</f>
        <v>0</v>
      </c>
      <c r="BV8" s="159">
        <f>IF(AND(M8="X",COUNTIF($B$4:M12,"X")&gt;4,$W$8&lt;3),10,0)+IF(AND(M8="X",OR(M17="B",M26="B")),10,0)</f>
        <v>0</v>
      </c>
      <c r="BW8" s="159">
        <f>IF(AND(N8="X",COUNTIF($B$4:N12,"X")&gt;4,$W$8&lt;3),10,0)+IF(AND(N8="X",OR(N17="B",N26="B")),10,0)</f>
        <v>0</v>
      </c>
      <c r="BX8" s="159">
        <f>IF(AND(O8="X",COUNTIF($B$4:O12,"X")&gt;4,$W$8&lt;3),10,0)+IF(AND(O8="X",OR(O17="B",O26="B")),10,0)</f>
        <v>0</v>
      </c>
      <c r="BY8" s="159">
        <f>IF(AND(P8="X",COUNTIF($B$4:P12,"X")&gt;4,$W$8&lt;3),10,0)+IF(AND(P8="X",OR(P17="B",P26="B")),10,0)</f>
        <v>0</v>
      </c>
      <c r="BZ8" s="159">
        <f t="shared" si="5"/>
        <v>0</v>
      </c>
      <c r="CA8" s="159">
        <f t="shared" si="5"/>
        <v>0</v>
      </c>
      <c r="CB8" s="159">
        <f t="shared" si="5"/>
        <v>0</v>
      </c>
      <c r="CC8" s="159">
        <f t="shared" si="5"/>
        <v>0</v>
      </c>
      <c r="CD8" s="159">
        <f t="shared" si="5"/>
        <v>0</v>
      </c>
      <c r="CE8" s="159">
        <f t="shared" si="5"/>
        <v>0</v>
      </c>
      <c r="CF8" s="153">
        <f t="shared" si="21"/>
        <v>0</v>
      </c>
      <c r="CG8" s="153">
        <f t="shared" si="13"/>
        <v>0</v>
      </c>
      <c r="CH8" s="153">
        <f t="shared" si="14"/>
        <v>0</v>
      </c>
      <c r="CI8" s="153">
        <f t="shared" si="15"/>
        <v>0</v>
      </c>
      <c r="CJ8" s="153">
        <f t="shared" si="16"/>
        <v>0</v>
      </c>
      <c r="CK8" s="153">
        <f t="shared" si="17"/>
        <v>0</v>
      </c>
      <c r="CL8" s="153">
        <f t="shared" si="18"/>
        <v>0</v>
      </c>
    </row>
    <row r="9" spans="1:90" ht="21" customHeight="1" x14ac:dyDescent="0.2">
      <c r="A9" s="177" t="s">
        <v>88</v>
      </c>
      <c r="B9" s="50" t="str">
        <f>IF(COUNTA($B$4:B8)&gt;1,"Err",IF(COUNTIF($B$4:B8,"B")&gt;0,10,""))</f>
        <v/>
      </c>
      <c r="C9" s="50" t="str">
        <f>IF(COUNTA(C4:C8)&gt;1,"Err",IF(COUNTIF(C4:C8,"B")&gt;0,10,""))</f>
        <v/>
      </c>
      <c r="D9" s="50"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0"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0"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49"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0"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49"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0"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0"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49"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49"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0"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49"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0"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0"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0"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49"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49"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171"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297">
        <f>INDEX(B10:U10,1,COUNTA(B10:U10))</f>
        <v>0</v>
      </c>
      <c r="W9" s="298"/>
      <c r="X9" s="163"/>
      <c r="Y9" s="163"/>
      <c r="Z9" s="163"/>
      <c r="AA9" s="163"/>
      <c r="AB9" s="163"/>
      <c r="AC9" s="163"/>
      <c r="AD9" s="163"/>
      <c r="AE9" s="163"/>
      <c r="AF9" s="163"/>
      <c r="AH9" s="159"/>
      <c r="AI9" s="159"/>
      <c r="AP9" s="164"/>
      <c r="AQ9" s="164"/>
      <c r="AR9" s="165"/>
      <c r="AS9" s="165"/>
      <c r="AT9" s="165"/>
      <c r="AU9" s="165"/>
      <c r="AV9" s="165"/>
      <c r="AW9" s="165"/>
      <c r="AX9" s="165"/>
      <c r="AY9" s="165"/>
      <c r="AZ9" s="165"/>
      <c r="BA9" s="165"/>
      <c r="BB9" s="165"/>
      <c r="BC9" s="165"/>
      <c r="BD9" s="165"/>
      <c r="BE9" s="165"/>
      <c r="BF9" s="165"/>
      <c r="BG9" s="165"/>
      <c r="BH9" s="165"/>
      <c r="BI9" s="165"/>
      <c r="BJ9" s="159"/>
      <c r="BO9" s="159"/>
    </row>
    <row r="10" spans="1:90" ht="20.100000000000001" customHeight="1" x14ac:dyDescent="0.2">
      <c r="A10" s="178" t="s">
        <v>63</v>
      </c>
      <c r="B10" s="179">
        <f>SUM(B4:B9)</f>
        <v>0</v>
      </c>
      <c r="C10" s="179">
        <f t="shared" ref="C10:U10" si="25">B10+SUM(C4:C9)</f>
        <v>0</v>
      </c>
      <c r="D10" s="179">
        <f t="shared" si="25"/>
        <v>0</v>
      </c>
      <c r="E10" s="179">
        <f t="shared" si="25"/>
        <v>0</v>
      </c>
      <c r="F10" s="179">
        <f t="shared" si="25"/>
        <v>0</v>
      </c>
      <c r="G10" s="179">
        <f t="shared" si="25"/>
        <v>0</v>
      </c>
      <c r="H10" s="179">
        <f t="shared" si="25"/>
        <v>0</v>
      </c>
      <c r="I10" s="179">
        <f t="shared" si="25"/>
        <v>0</v>
      </c>
      <c r="J10" s="179">
        <f t="shared" si="25"/>
        <v>0</v>
      </c>
      <c r="K10" s="179">
        <f t="shared" si="25"/>
        <v>0</v>
      </c>
      <c r="L10" s="179">
        <f t="shared" si="25"/>
        <v>0</v>
      </c>
      <c r="M10" s="179">
        <f t="shared" si="25"/>
        <v>0</v>
      </c>
      <c r="N10" s="179">
        <f t="shared" si="25"/>
        <v>0</v>
      </c>
      <c r="O10" s="179">
        <f t="shared" si="25"/>
        <v>0</v>
      </c>
      <c r="P10" s="179">
        <f t="shared" si="25"/>
        <v>0</v>
      </c>
      <c r="Q10" s="179">
        <f t="shared" si="25"/>
        <v>0</v>
      </c>
      <c r="R10" s="179">
        <f t="shared" si="25"/>
        <v>0</v>
      </c>
      <c r="S10" s="179">
        <f t="shared" si="25"/>
        <v>0</v>
      </c>
      <c r="T10" s="179">
        <f t="shared" si="25"/>
        <v>0</v>
      </c>
      <c r="U10" s="180">
        <f t="shared" si="25"/>
        <v>0</v>
      </c>
      <c r="V10" s="299"/>
      <c r="W10" s="300"/>
      <c r="X10" s="163"/>
      <c r="Y10" s="163"/>
      <c r="Z10" s="163"/>
      <c r="AA10" s="163"/>
      <c r="AB10" s="163"/>
      <c r="AC10" s="163"/>
      <c r="AD10" s="163"/>
      <c r="AE10" s="163"/>
      <c r="AF10" s="163"/>
      <c r="AH10" s="159"/>
      <c r="AI10" s="159"/>
      <c r="AP10" s="164"/>
      <c r="AQ10" s="164"/>
      <c r="AR10" s="165"/>
      <c r="AS10" s="165"/>
      <c r="AT10" s="165"/>
      <c r="AU10" s="165"/>
      <c r="AV10" s="165"/>
      <c r="AW10" s="165"/>
      <c r="AX10" s="165"/>
      <c r="AY10" s="165"/>
      <c r="AZ10" s="165"/>
      <c r="BA10" s="165"/>
      <c r="BB10" s="165"/>
      <c r="BC10" s="165"/>
      <c r="BD10" s="165"/>
      <c r="BE10" s="165"/>
      <c r="BF10" s="165"/>
      <c r="BG10" s="165"/>
      <c r="BH10" s="165"/>
      <c r="BI10" s="165"/>
      <c r="BJ10" s="159"/>
      <c r="BL10" s="153">
        <f>IF(C3=1,"",IF(OR(B3="V",B3="R",B3="Q"),0,IF(OR(A3="V",A3="R",A3="Q"),1,1+BK10)))</f>
        <v>1</v>
      </c>
      <c r="BM10" s="153">
        <f t="shared" ref="BM10:CD10" si="26">IF(D3=1,"",IF(OR(C3="V",C3="R",C3="Q"),0,IF(OR(B3="V",B3="R",B3="Q"),1,1+BL10)))</f>
        <v>2</v>
      </c>
      <c r="BN10" s="153">
        <f t="shared" si="26"/>
        <v>3</v>
      </c>
      <c r="BO10" s="153">
        <f t="shared" si="26"/>
        <v>4</v>
      </c>
      <c r="BP10" s="153">
        <f t="shared" si="26"/>
        <v>5</v>
      </c>
      <c r="BQ10" s="153">
        <f t="shared" si="26"/>
        <v>6</v>
      </c>
      <c r="BR10" s="153">
        <f t="shared" si="26"/>
        <v>7</v>
      </c>
      <c r="BS10" s="153">
        <f t="shared" si="26"/>
        <v>8</v>
      </c>
      <c r="BT10" s="153">
        <f t="shared" si="26"/>
        <v>9</v>
      </c>
      <c r="BU10" s="153">
        <f t="shared" si="26"/>
        <v>10</v>
      </c>
      <c r="BV10" s="153">
        <f t="shared" si="26"/>
        <v>11</v>
      </c>
      <c r="BW10" s="153">
        <f t="shared" si="26"/>
        <v>12</v>
      </c>
      <c r="BX10" s="153">
        <f t="shared" si="26"/>
        <v>13</v>
      </c>
      <c r="BY10" s="153">
        <f t="shared" si="26"/>
        <v>14</v>
      </c>
      <c r="BZ10" s="153">
        <f t="shared" si="26"/>
        <v>15</v>
      </c>
      <c r="CA10" s="153">
        <f t="shared" si="26"/>
        <v>16</v>
      </c>
      <c r="CB10" s="153">
        <f t="shared" si="26"/>
        <v>17</v>
      </c>
      <c r="CC10" s="153">
        <f t="shared" si="26"/>
        <v>18</v>
      </c>
      <c r="CD10" s="153">
        <f t="shared" si="26"/>
        <v>19</v>
      </c>
    </row>
    <row r="11" spans="1:90" ht="18" customHeight="1" x14ac:dyDescent="0.2">
      <c r="A11" s="181"/>
      <c r="B11" s="174"/>
      <c r="C11" s="174"/>
      <c r="D11" s="174"/>
      <c r="E11" s="174"/>
      <c r="F11" s="174"/>
      <c r="G11" s="174"/>
      <c r="H11" s="174"/>
      <c r="I11" s="174"/>
      <c r="J11" s="174"/>
      <c r="K11" s="174"/>
      <c r="L11" s="174"/>
      <c r="M11" s="174"/>
      <c r="N11" s="174"/>
      <c r="O11" s="174"/>
      <c r="P11" s="174"/>
      <c r="Q11" s="174"/>
      <c r="R11" s="174"/>
      <c r="S11" s="174"/>
      <c r="T11" s="174"/>
      <c r="U11" s="174"/>
      <c r="V11" s="174"/>
      <c r="W11" s="174"/>
      <c r="X11" s="166"/>
      <c r="Y11" s="166"/>
      <c r="Z11" s="166"/>
      <c r="AA11" s="166"/>
      <c r="AB11" s="166"/>
      <c r="AC11" s="166"/>
      <c r="AD11" s="166"/>
      <c r="AE11" s="166"/>
      <c r="AF11" s="166"/>
      <c r="AH11" s="159"/>
      <c r="AI11" s="159"/>
      <c r="AP11" s="164"/>
      <c r="AQ11" s="164"/>
      <c r="AR11" s="165"/>
      <c r="AS11" s="165"/>
      <c r="AT11" s="165"/>
      <c r="AU11" s="165"/>
      <c r="AV11" s="165"/>
      <c r="AW11" s="165"/>
      <c r="AX11" s="165"/>
      <c r="AY11" s="165"/>
      <c r="AZ11" s="165"/>
      <c r="BA11" s="165"/>
      <c r="BB11" s="165"/>
      <c r="BC11" s="165"/>
      <c r="BD11" s="165"/>
      <c r="BE11" s="165"/>
      <c r="BF11" s="165"/>
      <c r="BG11" s="165"/>
      <c r="BH11" s="165"/>
      <c r="BI11" s="165"/>
      <c r="BJ11" s="167"/>
      <c r="BL11" s="159">
        <v>2</v>
      </c>
      <c r="BM11" s="159">
        <v>3</v>
      </c>
      <c r="BN11" s="159">
        <v>4</v>
      </c>
      <c r="BO11" s="159">
        <v>5</v>
      </c>
      <c r="BP11" s="159">
        <v>6</v>
      </c>
      <c r="BQ11" s="159">
        <v>7</v>
      </c>
      <c r="BR11" s="159">
        <v>8</v>
      </c>
      <c r="BS11" s="159">
        <v>9</v>
      </c>
      <c r="BT11" s="159">
        <v>10</v>
      </c>
      <c r="BU11" s="159">
        <v>11</v>
      </c>
      <c r="BV11" s="159">
        <v>12</v>
      </c>
      <c r="BW11" s="159">
        <v>13</v>
      </c>
      <c r="BX11" s="159">
        <v>14</v>
      </c>
      <c r="BY11" s="159">
        <v>15</v>
      </c>
      <c r="BZ11" s="159">
        <v>16</v>
      </c>
      <c r="CA11" s="159">
        <v>17</v>
      </c>
      <c r="CB11" s="159">
        <v>18</v>
      </c>
      <c r="CC11" s="159">
        <v>19</v>
      </c>
      <c r="CD11" s="159">
        <v>20</v>
      </c>
    </row>
    <row r="12" spans="1:90" ht="18" customHeight="1" x14ac:dyDescent="0.2">
      <c r="A12" s="237" t="s">
        <v>212</v>
      </c>
      <c r="B12" s="238">
        <v>1</v>
      </c>
      <c r="C12" s="238">
        <v>2</v>
      </c>
      <c r="D12" s="238">
        <v>3</v>
      </c>
      <c r="E12" s="238">
        <v>4</v>
      </c>
      <c r="F12" s="238">
        <v>5</v>
      </c>
      <c r="G12" s="238">
        <v>6</v>
      </c>
      <c r="H12" s="238">
        <v>7</v>
      </c>
      <c r="I12" s="238">
        <v>8</v>
      </c>
      <c r="J12" s="238">
        <v>9</v>
      </c>
      <c r="K12" s="238">
        <v>10</v>
      </c>
      <c r="L12" s="238">
        <v>11</v>
      </c>
      <c r="M12" s="238">
        <v>12</v>
      </c>
      <c r="N12" s="238">
        <v>13</v>
      </c>
      <c r="O12" s="238">
        <v>14</v>
      </c>
      <c r="P12" s="238">
        <v>15</v>
      </c>
      <c r="Q12" s="238">
        <v>16</v>
      </c>
      <c r="R12" s="238">
        <v>17</v>
      </c>
      <c r="S12" s="238">
        <v>18</v>
      </c>
      <c r="T12" s="238">
        <v>19</v>
      </c>
      <c r="U12" s="238">
        <v>20</v>
      </c>
      <c r="V12" s="175" t="s">
        <v>63</v>
      </c>
      <c r="W12" s="176" t="s">
        <v>82</v>
      </c>
      <c r="X12" s="140"/>
      <c r="Y12" s="140"/>
      <c r="Z12" s="140"/>
      <c r="AA12" s="140"/>
      <c r="AB12" s="140"/>
      <c r="AC12" s="140"/>
      <c r="AD12" s="140"/>
      <c r="AE12" s="140"/>
      <c r="AF12" s="140"/>
      <c r="AH12" s="222" t="s">
        <v>116</v>
      </c>
      <c r="AI12" s="222" t="s">
        <v>117</v>
      </c>
      <c r="AJ12" s="222" t="s">
        <v>91</v>
      </c>
      <c r="AK12" s="222" t="s">
        <v>92</v>
      </c>
      <c r="AL12" s="222" t="s">
        <v>71</v>
      </c>
      <c r="AM12" s="222" t="s">
        <v>72</v>
      </c>
      <c r="AN12" s="222" t="s">
        <v>125</v>
      </c>
      <c r="AO12" s="222" t="s">
        <v>126</v>
      </c>
      <c r="AP12" s="222" t="s">
        <v>118</v>
      </c>
      <c r="AQ12" s="222"/>
      <c r="AR12" s="158" t="s">
        <v>96</v>
      </c>
      <c r="AS12" s="158" t="s">
        <v>97</v>
      </c>
      <c r="AT12" s="158" t="s">
        <v>98</v>
      </c>
      <c r="AU12" s="158" t="s">
        <v>99</v>
      </c>
      <c r="AV12" s="158" t="s">
        <v>100</v>
      </c>
      <c r="AW12" s="158" t="s">
        <v>101</v>
      </c>
      <c r="AX12" s="158" t="s">
        <v>102</v>
      </c>
      <c r="AY12" s="158" t="s">
        <v>103</v>
      </c>
      <c r="AZ12" s="158" t="s">
        <v>104</v>
      </c>
      <c r="BA12" s="158" t="s">
        <v>105</v>
      </c>
      <c r="BB12" s="158" t="s">
        <v>106</v>
      </c>
      <c r="BC12" s="158" t="s">
        <v>107</v>
      </c>
      <c r="BD12" s="158" t="s">
        <v>108</v>
      </c>
      <c r="BE12" s="158" t="s">
        <v>109</v>
      </c>
      <c r="BF12" s="158" t="s">
        <v>110</v>
      </c>
      <c r="BG12" s="158" t="s">
        <v>111</v>
      </c>
      <c r="BH12" s="158" t="s">
        <v>112</v>
      </c>
      <c r="BI12" s="158" t="s">
        <v>113</v>
      </c>
      <c r="BJ12" s="167"/>
      <c r="BK12" s="158" t="s">
        <v>94</v>
      </c>
      <c r="BL12" s="158" t="s">
        <v>95</v>
      </c>
      <c r="BM12" s="158" t="s">
        <v>96</v>
      </c>
      <c r="BN12" s="158" t="s">
        <v>97</v>
      </c>
      <c r="BO12" s="158" t="s">
        <v>98</v>
      </c>
      <c r="BP12" s="158" t="s">
        <v>99</v>
      </c>
      <c r="BQ12" s="158" t="s">
        <v>100</v>
      </c>
      <c r="BR12" s="158" t="s">
        <v>101</v>
      </c>
      <c r="BS12" s="158" t="s">
        <v>102</v>
      </c>
      <c r="BT12" s="158" t="s">
        <v>103</v>
      </c>
      <c r="BU12" s="158" t="s">
        <v>104</v>
      </c>
      <c r="BV12" s="158" t="s">
        <v>105</v>
      </c>
      <c r="BW12" s="158" t="s">
        <v>106</v>
      </c>
      <c r="BX12" s="158" t="s">
        <v>107</v>
      </c>
      <c r="BY12" s="158" t="s">
        <v>108</v>
      </c>
      <c r="BZ12" s="158" t="s">
        <v>109</v>
      </c>
      <c r="CA12" s="158" t="s">
        <v>110</v>
      </c>
      <c r="CB12" s="158" t="s">
        <v>111</v>
      </c>
      <c r="CC12" s="158" t="s">
        <v>112</v>
      </c>
      <c r="CD12" s="158" t="s">
        <v>113</v>
      </c>
      <c r="CF12" s="142" t="s">
        <v>56</v>
      </c>
      <c r="CG12" s="142" t="s">
        <v>80</v>
      </c>
      <c r="CH12" s="142" t="s">
        <v>58</v>
      </c>
      <c r="CI12" s="142" t="s">
        <v>59</v>
      </c>
      <c r="CJ12" s="142" t="s">
        <v>60</v>
      </c>
      <c r="CK12" s="142" t="s">
        <v>61</v>
      </c>
      <c r="CL12" s="142" t="s">
        <v>62</v>
      </c>
    </row>
    <row r="13" spans="1:90" ht="18" customHeight="1" x14ac:dyDescent="0.2">
      <c r="A13" s="239"/>
      <c r="B13" s="232"/>
      <c r="C13" s="232"/>
      <c r="D13" s="233"/>
      <c r="E13" s="232"/>
      <c r="F13" s="232"/>
      <c r="G13" s="232"/>
      <c r="H13" s="232"/>
      <c r="I13" s="232"/>
      <c r="J13" s="232"/>
      <c r="K13" s="233"/>
      <c r="L13" s="232"/>
      <c r="M13" s="232"/>
      <c r="N13" s="232"/>
      <c r="O13" s="232"/>
      <c r="P13" s="232"/>
      <c r="Q13" s="232"/>
      <c r="R13" s="234"/>
      <c r="S13" s="232"/>
      <c r="T13" s="232"/>
      <c r="U13" s="232"/>
      <c r="V13" s="48">
        <f>IF(OR(SUM(B13:U13)&gt;80,AND(COUNTIF(B13:U13,"X")&gt;2,SUM(B13:U13)-10=70)),"ERR",IF(AND(COUNTIF(B13:U13,"X")=0,SUM(B13:U13)=80),90,IF(COUNTIF(B13:U13,"X")&gt;2,SUM(B13:U13)-10,SUM(B13:U13))))</f>
        <v>0</v>
      </c>
      <c r="W13" s="169">
        <f>IF(COUNTIF(B13:U13,"X")&gt;3,"ERR",COUNTIF(B13:U13,"X"))</f>
        <v>0</v>
      </c>
      <c r="X13" s="141">
        <f>SUMIFS($B$13:$U$13,$B$3:$U$3,X1)</f>
        <v>0</v>
      </c>
      <c r="Y13" s="141">
        <f>SUMIFS($B$13:$U$13,$B$3:$U$3,Y1)</f>
        <v>0</v>
      </c>
      <c r="Z13" s="141">
        <f t="shared" ref="Z13:AD13" si="27">SUMIFS($B$13:$U$13,$B$3:$U$3,Z1)</f>
        <v>0</v>
      </c>
      <c r="AA13" s="141">
        <f t="shared" si="27"/>
        <v>0</v>
      </c>
      <c r="AB13" s="141">
        <f t="shared" si="27"/>
        <v>0</v>
      </c>
      <c r="AC13" s="141">
        <f t="shared" si="27"/>
        <v>0</v>
      </c>
      <c r="AD13" s="141">
        <f t="shared" si="27"/>
        <v>0</v>
      </c>
      <c r="AE13" s="160"/>
      <c r="AF13" s="160"/>
      <c r="AH13" s="222">
        <f>COUNTIF(B13:U13,20)+COUNTIF(B13:U13,"B")</f>
        <v>0</v>
      </c>
      <c r="AI13" s="222">
        <f>COUNTIF(B13:U13,"X")+COUNTIF(B13:U13,"-")+AH13</f>
        <v>0</v>
      </c>
      <c r="AJ13" s="150">
        <f>MAX(AR13:BI13)+COUNTIF(B13:U13,20)*20+IF(V13=90,10,0)+COUNTIF(B13:U13,"B")*10</f>
        <v>0</v>
      </c>
      <c r="AK13" s="151">
        <f>IF(W13&lt;3,COUNTIF(Q13:U13,"X")*10,IF(W13=3,10,0))+SUM(BK13:CD13)</f>
        <v>0</v>
      </c>
      <c r="AL13" s="151">
        <f>SUM(B13:U13)/20</f>
        <v>0</v>
      </c>
      <c r="AM13" s="151">
        <f>COUNTIF(B13:U13,"B")</f>
        <v>0</v>
      </c>
      <c r="AN13" s="151">
        <f>COUNTIF(B13:U13,"X")+AL13</f>
        <v>0</v>
      </c>
      <c r="AO13" s="151">
        <f>COUNTIF(B13:U13,"-")+AM13</f>
        <v>0</v>
      </c>
      <c r="AP13" s="151">
        <f>IF(V13&gt;=80,1,0)</f>
        <v>0</v>
      </c>
      <c r="AQ13" s="151"/>
      <c r="AR13" s="161">
        <f>IF(AR32=0,AQ13,IF(AND(SUM($B$13:D13)&gt;0,SUM($AR$32:AR32)=10),10/3,IF(AND(SUM($B$13:D13)&gt;0,SUM($AR$32:AR32)=20),10/4+AQ13,0)))</f>
        <v>0</v>
      </c>
      <c r="AS13" s="161">
        <f>IF(AS32=0,AR13,IF(AND(SUM($B$13:E13)&gt;0,SUM($AR$32:AS32)=10),10/3,IF(AND(SUM($B$13:E13)&gt;0,SUM($AR$32:AS32)=20),10/4+AR13,0)))</f>
        <v>0</v>
      </c>
      <c r="AT13" s="161">
        <f>IF(AT32=0,AS13,IF(AND(SUM($B$13:F13)&gt;0,SUM($AR$32:AT32)=10),10/3,IF(AND(SUM($B$13:F13)&gt;0,SUM($AR$32:AT32)=20),10/4+AS13,0)))</f>
        <v>0</v>
      </c>
      <c r="AU13" s="161">
        <f>IF(AU32=0,AT13,IF(AND(SUM($B$13:G13)&gt;0,SUM($AR$32:AU32)=10),10/3,IF(AND(SUM($B$13:G13)&gt;0,SUM($AR$32:AU32)=20),10/4+AT13,0)))</f>
        <v>0</v>
      </c>
      <c r="AV13" s="161">
        <f>IF(AV32=0,AU13,IF(AND(SUM($B$13:H13)&gt;0,SUM($AR$32:AV32)=10),10/3,IF(AND(SUM($B$13:H13)&gt;0,SUM($AR$32:AV32)=20),10/4+AU13,0)))</f>
        <v>0</v>
      </c>
      <c r="AW13" s="161">
        <f>IF(AW32=0,AV13,IF(AND(SUM($B$13:I13)&gt;0,SUM($AR$32:AW32)=10),10/3,IF(AND(SUM($B$13:I13)&gt;0,SUM($AR$32:AW32)=20),10/4+AV13,0)))</f>
        <v>0</v>
      </c>
      <c r="AX13" s="161">
        <f>IF(AX32=0,AW13,IF(AND(SUM($B$13:J13)&gt;0,SUM($AR$32:AX32)=10),10/3,IF(AND(SUM($B$13:J13)&gt;0,SUM($AR$32:AX32)=20),10/4+AW13,0)))</f>
        <v>0</v>
      </c>
      <c r="AY13" s="161">
        <f>IF(AY32=0,AX13,IF(AND(SUM($B$13:K13)&gt;0,SUM($AR$32:AY32)=10),10/3,IF(AND(SUM($B$13:K13)&gt;0,SUM($AR$32:AY32)=20),10/4+AX13,0)))</f>
        <v>0</v>
      </c>
      <c r="AZ13" s="161">
        <f>IF(AZ32=0,AY13,IF(AND(SUM($B$13:L13)&gt;0,SUM($AR$32:AZ32)=10),10/3,IF(AND(SUM($B$13:L13)&gt;0,SUM($AR$32:AZ32)=20),10/4+AY13,0)))</f>
        <v>0</v>
      </c>
      <c r="BA13" s="161">
        <f>IF(BA32=0,AZ13,IF(AND(SUM($B$13:M13)&gt;0,SUM($AR$32:BA32)=10),10/3,IF(AND(SUM($B$13:M13)&gt;0,SUM($AR$32:BA32)=20),10/4+AZ13,0)))</f>
        <v>0</v>
      </c>
      <c r="BB13" s="161">
        <f>IF(BB32=0,BA13,IF(AND(SUM($B$13:N13)&gt;0,SUM($AR$32:BB32)=10),10/3,IF(AND(SUM($B$13:N13)&gt;0,SUM($AR$32:BB32)=20),10/4+BA13,0)))</f>
        <v>0</v>
      </c>
      <c r="BC13" s="161">
        <f>IF(BC32=0,BB13,IF(AND(SUM($B$13:O13)&gt;0,SUM($AR$32:BC32)=10),10/3,IF(AND(SUM($B$13:O13)&gt;0,SUM($AR$32:BC32)=20),10/4+BB13,0)))</f>
        <v>0</v>
      </c>
      <c r="BD13" s="161">
        <f>IF(BD32=0,BC13,IF(AND(SUM($B$13:P13)&gt;0,SUM($AR$32:BD32)=10),10/3,IF(AND(SUM($B$13:P13)&gt;0,SUM($AR$32:BD32)=20),10/4+BC13,0)))</f>
        <v>0</v>
      </c>
      <c r="BE13" s="161">
        <f>IF(BE32=0,BD13,IF(AND(SUM($B$13:Q13)&gt;0,SUM($AR$32:BE32)=10),10/3,IF(AND(SUM($B$13:Q13)&gt;0,SUM($AR$32:BE32)=20),10/4+BD13,0)))</f>
        <v>0</v>
      </c>
      <c r="BF13" s="161">
        <f>IF(BF32=0,BE13,IF(AND(SUM($B$13:R13)&gt;0,SUM($AR$32:BF32)=10),10/3,IF(AND(SUM($B$13:R13)&gt;0,SUM($AR$32:BF32)=20),10/4+BE13,0)))</f>
        <v>0</v>
      </c>
      <c r="BG13" s="161">
        <f>IF(BG32=0,BF13,IF(AND(SUM($B$13:S13)&gt;0,SUM($AR$32:BG32)=10),10/3,IF(AND(SUM($B$13:S13)&gt;0,SUM($AR$32:BG32)=20),10/4+BF13,0)))</f>
        <v>0</v>
      </c>
      <c r="BH13" s="161">
        <f>IF(BH32=0,BG13,IF(AND(SUM($B$13:T13)&gt;0,SUM($AR$32:BH32)=10),10/3,IF(AND(SUM($B$13:T13)&gt;0,SUM($AR$32:BH32)=20),10/4+BG13,0)))</f>
        <v>0</v>
      </c>
      <c r="BI13" s="161">
        <f>IF(BI32=0,BH13,IF(AND(SUM($B$13:U13)&gt;0,SUM($AR$32:BI32)=10),10/3,IF(AND(SUM($B$13:U13)&gt;0,SUM($AR$32:BI32)=20),10/4+BH13,0)))</f>
        <v>0</v>
      </c>
      <c r="BJ13" s="167"/>
      <c r="BK13" s="167">
        <f>IF(AND(B13="X",OR(B4="B",B22="B")),10,0)</f>
        <v>0</v>
      </c>
      <c r="BL13" s="167">
        <f t="shared" ref="BL13:BN17" si="28">IF(AND(C13="X",OR(C4="B",C22="B")),10,0)</f>
        <v>0</v>
      </c>
      <c r="BM13" s="167">
        <f t="shared" si="28"/>
        <v>0</v>
      </c>
      <c r="BN13" s="167">
        <f t="shared" si="28"/>
        <v>0</v>
      </c>
      <c r="BO13" s="167">
        <f>IF(AND(F13="X",COUNTIF($B$13:F17,"X")&gt;4,$W$13&lt;3),10,0)+IF(AND(F13="X",OR(F4="B",F22="B")),10,0)</f>
        <v>0</v>
      </c>
      <c r="BP13" s="167">
        <f>IF(AND(G13="X",COUNTIF($B$13:G17,"X")&gt;4,$W$13&lt;3),10,0)+IF(AND(G13="X",OR(G4="B",G22="B")),10,0)</f>
        <v>0</v>
      </c>
      <c r="BQ13" s="167">
        <f>IF(AND(H13="X",COUNTIF($B$13:H17,"X")&gt;4,$W$13&lt;3),10,0)+IF(AND(H13="X",OR(H4="B",H22="B")),10,0)</f>
        <v>0</v>
      </c>
      <c r="BR13" s="167">
        <f>IF(AND(I13="X",COUNTIF($B$13:I17,"X")&gt;4,$W$13&lt;3),10,0)+IF(AND(I13="X",OR(I4="B",I22="B")),10,0)</f>
        <v>0</v>
      </c>
      <c r="BS13" s="167">
        <f>IF(AND(J13="X",COUNTIF($B$13:J17,"X")&gt;4,$W$13&lt;3),10,0)+IF(AND(J13="X",OR(J4="B",J22="B")),10,0)</f>
        <v>0</v>
      </c>
      <c r="BT13" s="167">
        <f>IF(AND(K13="X",COUNTIF($B$13:K17,"X")&gt;4,$W$13&lt;3),10,0)+IF(AND(K13="X",OR(K4="B",K22="B")),10,0)</f>
        <v>0</v>
      </c>
      <c r="BU13" s="167">
        <f>IF(AND(L13="X",COUNTIF($B$13:L17,"X")&gt;4,$W$13&lt;3),10,0)+IF(AND(L13="X",OR(L4="B",L22="B")),10,0)</f>
        <v>0</v>
      </c>
      <c r="BV13" s="167">
        <f>IF(AND(M13="X",COUNTIF($B$13:M17,"X")&gt;4,$W$13&lt;3),10,0)+IF(AND(M13="X",OR(M4="B",M22="B")),10,0)</f>
        <v>0</v>
      </c>
      <c r="BW13" s="167">
        <f>IF(AND(N13="X",COUNTIF($B$13:N17,"X")&gt;4,$W$13&lt;3),10,0)+IF(AND(N13="X",OR(N4="B",N22="B")),10,0)</f>
        <v>0</v>
      </c>
      <c r="BX13" s="167">
        <f>IF(AND(O13="X",COUNTIF($B$13:O17,"X")&gt;4,$W$13&lt;3),10,0)+IF(AND(O13="X",OR(O4="B",O22="B")),10,0)</f>
        <v>0</v>
      </c>
      <c r="BY13" s="167">
        <f>IF(AND(P13="X",COUNTIF($B$13:P17,"X")&gt;4,$W$13&lt;3),10,0)+IF(AND(P13="X",OR(P4="B",P22="B")),10,0)</f>
        <v>0</v>
      </c>
      <c r="BZ13" s="167">
        <f t="shared" ref="BZ13:CD17" si="29">IF(AND(Q13="X",OR(Q4="B",Q22="B")),10,0)</f>
        <v>0</v>
      </c>
      <c r="CA13" s="167">
        <f t="shared" si="29"/>
        <v>0</v>
      </c>
      <c r="CB13" s="167">
        <f t="shared" si="29"/>
        <v>0</v>
      </c>
      <c r="CC13" s="167">
        <f t="shared" si="29"/>
        <v>0</v>
      </c>
      <c r="CD13" s="167">
        <f t="shared" si="29"/>
        <v>0</v>
      </c>
      <c r="CF13" s="153">
        <f>COUNTIFS(B13:U13,"X",$B$3:$U$3,$CF$3)</f>
        <v>0</v>
      </c>
      <c r="CG13" s="153">
        <f>COUNTIFS(B13:U13,"X",$B$3:$U$3,$CG$3)</f>
        <v>0</v>
      </c>
      <c r="CH13" s="153">
        <f>COUNTIFS(B13:U13,"X",$B$3:$U$3,$CH$3)</f>
        <v>0</v>
      </c>
      <c r="CI13" s="153">
        <f>COUNTIFS(B13:U13,"X",$B$3:$U$3,$CI$3)</f>
        <v>0</v>
      </c>
      <c r="CJ13" s="153">
        <f>COUNTIFS(B13:U13,"X",$B$3:$U$3,$CJ$3)</f>
        <v>0</v>
      </c>
      <c r="CK13" s="153">
        <f>COUNTIFS(B13:U13,"X",$B$3:$U$3,$CK$3)</f>
        <v>0</v>
      </c>
      <c r="CL13" s="153">
        <f>COUNTIFS(B13:U13,"X",$B$3:$U$3,$CL$3)</f>
        <v>0</v>
      </c>
    </row>
    <row r="14" spans="1:90" ht="18" customHeight="1" x14ac:dyDescent="0.2">
      <c r="A14" s="239"/>
      <c r="B14" s="235"/>
      <c r="C14" s="235"/>
      <c r="D14" s="235"/>
      <c r="E14" s="235"/>
      <c r="F14" s="235"/>
      <c r="G14" s="235"/>
      <c r="H14" s="235"/>
      <c r="I14" s="235"/>
      <c r="J14" s="235"/>
      <c r="K14" s="235"/>
      <c r="L14" s="235"/>
      <c r="M14" s="235"/>
      <c r="N14" s="235"/>
      <c r="O14" s="235"/>
      <c r="P14" s="235"/>
      <c r="Q14" s="235"/>
      <c r="R14" s="235"/>
      <c r="S14" s="235"/>
      <c r="T14" s="235"/>
      <c r="U14" s="235"/>
      <c r="V14" s="51">
        <f>IF(OR(SUM(B14:U14)&gt;80,AND(COUNTIF(B14:U14,"X")&gt;2,SUM(B14:U14)-10=70)),"ERR",IF(AND(COUNTIF(B14:U14,"X")=0,SUM(B14:U14)=80),90,IF(COUNTIF(B14:U14,"X")&gt;2,SUM(B14:U14)-10,SUM(B14:U14))))</f>
        <v>0</v>
      </c>
      <c r="W14" s="170">
        <f>IF(COUNTIF(B14:U14,"X")&gt;3,"ERR",COUNTIF(B14:U14,"X"))</f>
        <v>0</v>
      </c>
      <c r="X14" s="141">
        <f>SUMIFS($B$14:$U$14,$B$3:$U$3,X1)</f>
        <v>0</v>
      </c>
      <c r="Y14" s="141">
        <f>SUMIFS($B$14:$U$14,$B$3:$U$3,Y1)</f>
        <v>0</v>
      </c>
      <c r="Z14" s="141">
        <f t="shared" ref="Z14:AD14" si="30">SUMIFS($B$14:$U$14,$B$3:$U$3,Z1)</f>
        <v>0</v>
      </c>
      <c r="AA14" s="141">
        <f t="shared" si="30"/>
        <v>0</v>
      </c>
      <c r="AB14" s="141">
        <f t="shared" si="30"/>
        <v>0</v>
      </c>
      <c r="AC14" s="141">
        <f t="shared" si="30"/>
        <v>0</v>
      </c>
      <c r="AD14" s="141">
        <f t="shared" si="30"/>
        <v>0</v>
      </c>
      <c r="AE14" s="160"/>
      <c r="AF14" s="160"/>
      <c r="AH14" s="222">
        <f>COUNTIF(B14:U14,20)+COUNTIF(B14:U14,"B")</f>
        <v>0</v>
      </c>
      <c r="AI14" s="222">
        <f t="shared" ref="AI14:AI17" si="31">COUNTIF(B14:U14,"X")+COUNTIF(B14:U14,"-")+AH14</f>
        <v>0</v>
      </c>
      <c r="AJ14" s="150">
        <f>MAX(AR14:BI14)+COUNTIF(B14:U14,20)*20+IF(V14=90,10,0)+COUNTIF(B14:U14,"B")*10</f>
        <v>0</v>
      </c>
      <c r="AK14" s="151">
        <f t="shared" ref="AK14:AK17" si="32">IF(W14&lt;3,COUNTIF(Q14:U14,"X")*10,IF(W14=3,10,0))+SUM(BK14:CD14)</f>
        <v>0</v>
      </c>
      <c r="AL14" s="151">
        <f>SUM(B14:U14)/20</f>
        <v>0</v>
      </c>
      <c r="AM14" s="151">
        <f t="shared" ref="AM14:AM17" si="33">COUNTIF(B14:U14,"B")</f>
        <v>0</v>
      </c>
      <c r="AN14" s="151">
        <f t="shared" ref="AN14:AN17" si="34">COUNTIF(B14:U14,"X")+AL14</f>
        <v>0</v>
      </c>
      <c r="AO14" s="151">
        <f t="shared" ref="AO14:AO17" si="35">COUNTIF(B14:U14,"-")+AM14</f>
        <v>0</v>
      </c>
      <c r="AP14" s="151">
        <f t="shared" ref="AP14:AP17" si="36">IF(V14&gt;=80,1,0)</f>
        <v>0</v>
      </c>
      <c r="AQ14" s="151"/>
      <c r="AR14" s="161">
        <f>IF(AR32=0,AQ14,IF(AND(SUM($B$14:D14)&gt;0,SUM($AR$32:AR32)=10),10/3,IF(AND(SUM($B$14:D14)&gt;0,SUM($AR$32:AR32)=20),10/4+AQ14,0)))</f>
        <v>0</v>
      </c>
      <c r="AS14" s="161">
        <f>IF(AS32=0,AR14,IF(AND(SUM($B$14:E14)&gt;0,SUM($AR$32:AS32)=10),10/3,IF(AND(SUM($B$14:E14)&gt;0,SUM($AR$32:AS32)=20),10/4+AR14,0)))</f>
        <v>0</v>
      </c>
      <c r="AT14" s="161">
        <f>IF(AT32=0,AS14,IF(AND(SUM($B$14:F14)&gt;0,SUM($AR$32:AT32)=10),10/3,IF(AND(SUM($B$14:F14)&gt;0,SUM($AR$32:AT32)=20),10/4+AS14,0)))</f>
        <v>0</v>
      </c>
      <c r="AU14" s="161">
        <f>IF(AU32=0,AT14,IF(AND(SUM($B$14:G14)&gt;0,SUM($AR$32:AU32)=10),10/3,IF(AND(SUM($B$14:G14)&gt;0,SUM($AR$32:AU32)=20),10/4+AT14,0)))</f>
        <v>0</v>
      </c>
      <c r="AV14" s="161">
        <f>IF(AV32=0,AU14,IF(AND(SUM($B$14:H14)&gt;0,SUM($AR$32:AV32)=10),10/3,IF(AND(SUM($B$14:H14)&gt;0,SUM($AR$32:AV32)=20),10/4+AU14,0)))</f>
        <v>0</v>
      </c>
      <c r="AW14" s="161">
        <f>IF(AW32=0,AV14,IF(AND(SUM($B$14:I14)&gt;0,SUM($AR$32:AW32)=10),10/3,IF(AND(SUM($B$14:I14)&gt;0,SUM($AR$32:AW32)=20),10/4+AV14,0)))</f>
        <v>0</v>
      </c>
      <c r="AX14" s="161">
        <f>IF(AX32=0,AW14,IF(AND(SUM($B$14:J14)&gt;0,SUM($AR$32:AX32)=10),10/3,IF(AND(SUM($B$14:J14)&gt;0,SUM($AR$32:AX32)=20),10/4+AW14,0)))</f>
        <v>0</v>
      </c>
      <c r="AY14" s="161">
        <f>IF(AY32=0,AX14,IF(AND(SUM($B$14:K14)&gt;0,SUM($AR$32:AY32)=10),10/3,IF(AND(SUM($B$14:K14)&gt;0,SUM($AR$32:AY32)=20),10/4+AX14,0)))</f>
        <v>0</v>
      </c>
      <c r="AZ14" s="161">
        <f>IF(AZ32=0,AY14,IF(AND(SUM($B$14:L14)&gt;0,SUM($AR$32:AZ32)=10),10/3,IF(AND(SUM($B$14:L14)&gt;0,SUM($AR$32:AZ32)=20),10/4+AY14,0)))</f>
        <v>0</v>
      </c>
      <c r="BA14" s="161">
        <f>IF(BA32=0,AZ14,IF(AND(SUM($B$14:M14)&gt;0,SUM($AR$32:BA32)=10),10/3,IF(AND(SUM($B$14:M14)&gt;0,SUM($AR$32:BA32)=20),10/4+AZ14,0)))</f>
        <v>0</v>
      </c>
      <c r="BB14" s="161">
        <f>IF(BB32=0,BA14,IF(AND(SUM($B$14:N14)&gt;0,SUM($AR$32:BB32)=10),10/3,IF(AND(SUM($B$14:N14)&gt;0,SUM($AR$32:BB32)=20),10/4+BA14,0)))</f>
        <v>0</v>
      </c>
      <c r="BC14" s="161">
        <f>IF(BC32=0,BB14,IF(AND(SUM($B$14:O14)&gt;0,SUM($AR$32:BC32)=10),10/3,IF(AND(SUM($B$14:O14)&gt;0,SUM($AR$32:BC32)=20),10/4+BB14,0)))</f>
        <v>0</v>
      </c>
      <c r="BD14" s="161">
        <f>IF(BD32=0,BC14,IF(AND(SUM($B$14:P14)&gt;0,SUM($AR$32:BD32)=10),10/3,IF(AND(SUM($B$14:P14)&gt;0,SUM($AR$32:BD32)=20),10/4+BC14,0)))</f>
        <v>0</v>
      </c>
      <c r="BE14" s="161">
        <f>IF(BE32=0,BD14,IF(AND(SUM($B$14:Q14)&gt;0,SUM($AR$32:BE32)=10),10/3,IF(AND(SUM($B$14:Q14)&gt;0,SUM($AR$32:BE32)=20),10/4+BD14,0)))</f>
        <v>0</v>
      </c>
      <c r="BF14" s="161">
        <f>IF(BF32=0,BE14,IF(AND(SUM($B$14:R14)&gt;0,SUM($AR$32:BF32)=10),10/3,IF(AND(SUM($B$14:R14)&gt;0,SUM($AR$32:BF32)=20),10/4+BE14,0)))</f>
        <v>0</v>
      </c>
      <c r="BG14" s="161">
        <f>IF(BG32=0,BF14,IF(AND(SUM($B$14:S14)&gt;0,SUM($AR$32:BG32)=10),10/3,IF(AND(SUM($B$14:S14)&gt;0,SUM($AR$32:BG32)=20),10/4+BF14,0)))</f>
        <v>0</v>
      </c>
      <c r="BH14" s="161">
        <f>IF(BH32=0,BG14,IF(AND(SUM($B$14:T14)&gt;0,SUM($AR$32:BH32)=10),10/3,IF(AND(SUM($B$14:T14)&gt;0,SUM($AR$32:BH32)=20),10/4+BG14,0)))</f>
        <v>0</v>
      </c>
      <c r="BI14" s="161">
        <f>IF(BI32=0,BH14,IF(AND(SUM($B$14:U14)&gt;0,SUM($AR$32:BI32)=10),10/3,IF(AND(SUM($B$14:U14)&gt;0,SUM($AR$32:BI32)=20),10/4+BH14,0)))</f>
        <v>0</v>
      </c>
      <c r="BK14" s="167">
        <f>IF(AND(B14="X",OR(B5="B",B23="B")),10,0)</f>
        <v>0</v>
      </c>
      <c r="BL14" s="167">
        <f t="shared" si="28"/>
        <v>0</v>
      </c>
      <c r="BM14" s="167">
        <f t="shared" si="28"/>
        <v>0</v>
      </c>
      <c r="BN14" s="167">
        <f t="shared" si="28"/>
        <v>0</v>
      </c>
      <c r="BO14" s="167">
        <f>IF(AND(F14="X",COUNTIF($B$13:F18,"X")&gt;4,$W$14&lt;3),10,0)+IF(AND(F14="X",OR(F5="B",F23="B")),10,0)</f>
        <v>0</v>
      </c>
      <c r="BP14" s="167">
        <f>IF(AND(G14="X",COUNTIF($B$13:G18,"X")&gt;4,$W$14&lt;3),10,0)+IF(AND(G14="X",OR(G5="B",G23="B")),10,0)</f>
        <v>0</v>
      </c>
      <c r="BQ14" s="167">
        <f>IF(AND(H14="X",COUNTIF($B$13:H18,"X")&gt;4,$W$14&lt;3),10,0)+IF(AND(H14="X",OR(H5="B",H23="B")),10,0)</f>
        <v>0</v>
      </c>
      <c r="BR14" s="167">
        <f>IF(AND(I14="X",COUNTIF($B$13:I18,"X")&gt;4,$W$14&lt;3),10,0)+IF(AND(I14="X",OR(I5="B",I23="B")),10,0)</f>
        <v>0</v>
      </c>
      <c r="BS14" s="167">
        <f>IF(AND(J14="X",COUNTIF($B$13:J18,"X")&gt;4,$W$14&lt;3),10,0)+IF(AND(J14="X",OR(J5="B",J23="B")),10,0)</f>
        <v>0</v>
      </c>
      <c r="BT14" s="167">
        <f>IF(AND(K14="X",COUNTIF($B$13:K18,"X")&gt;4,$W$14&lt;3),10,0)+IF(AND(K14="X",OR(K5="B",K23="B")),10,0)</f>
        <v>0</v>
      </c>
      <c r="BU14" s="167">
        <f>IF(AND(L14="X",COUNTIF($B$13:L18,"X")&gt;4,$W$14&lt;3),10,0)+IF(AND(L14="X",OR(L5="B",L23="B")),10,0)</f>
        <v>0</v>
      </c>
      <c r="BV14" s="167">
        <f>IF(AND(M14="X",COUNTIF($B$13:M18,"X")&gt;4,$W$14&lt;3),10,0)+IF(AND(M14="X",OR(M5="B",M23="B")),10,0)</f>
        <v>0</v>
      </c>
      <c r="BW14" s="167">
        <f>IF(AND(N14="X",COUNTIF($B$13:N18,"X")&gt;4,$W$14&lt;3),10,0)+IF(AND(N14="X",OR(N5="B",N23="B")),10,0)</f>
        <v>0</v>
      </c>
      <c r="BX14" s="167">
        <f>IF(AND(O14="X",COUNTIF($B$13:O18,"X")&gt;4,$W$14&lt;3),10,0)+IF(AND(O14="X",OR(O5="B",O23="B")),10,0)</f>
        <v>0</v>
      </c>
      <c r="BY14" s="167">
        <f>IF(AND(P14="X",COUNTIF($B$13:P18,"X")&gt;4,$W$14&lt;3),10,0)+IF(AND(P14="X",OR(P5="B",P23="B")),10,0)</f>
        <v>0</v>
      </c>
      <c r="BZ14" s="167">
        <f t="shared" si="29"/>
        <v>0</v>
      </c>
      <c r="CA14" s="167">
        <f t="shared" si="29"/>
        <v>0</v>
      </c>
      <c r="CB14" s="167">
        <f t="shared" si="29"/>
        <v>0</v>
      </c>
      <c r="CC14" s="167">
        <f t="shared" si="29"/>
        <v>0</v>
      </c>
      <c r="CD14" s="167">
        <f t="shared" si="29"/>
        <v>0</v>
      </c>
      <c r="CF14" s="153">
        <f t="shared" ref="CF14:CF17" si="37">COUNTIFS(B14:U14,"X",$B$3:$U$3,$CF$3)</f>
        <v>0</v>
      </c>
      <c r="CG14" s="153">
        <f>COUNTIFS(B14:U14,"X",$B$3:$U$3,$CG$3)</f>
        <v>0</v>
      </c>
      <c r="CH14" s="153">
        <f t="shared" ref="CH14:CH17" si="38">COUNTIFS(B14:U14,"X",$B$3:$U$3,$CH$3)</f>
        <v>0</v>
      </c>
      <c r="CI14" s="153">
        <f t="shared" ref="CI14:CI17" si="39">COUNTIFS(B14:U14,"X",$B$3:$U$3,$CI$3)</f>
        <v>0</v>
      </c>
      <c r="CJ14" s="153">
        <f t="shared" ref="CJ14:CJ17" si="40">COUNTIFS(B14:U14,"X",$B$3:$U$3,$CJ$3)</f>
        <v>0</v>
      </c>
      <c r="CK14" s="153">
        <f t="shared" ref="CK14:CK17" si="41">COUNTIFS(B14:U14,"X",$B$3:$U$3,$CK$3)</f>
        <v>0</v>
      </c>
      <c r="CL14" s="153">
        <f t="shared" ref="CL14:CL17" si="42">COUNTIFS(B14:U14,"X",$B$3:$U$3,$CL$3)</f>
        <v>0</v>
      </c>
    </row>
    <row r="15" spans="1:90" ht="18" customHeight="1" x14ac:dyDescent="0.2">
      <c r="A15" s="239"/>
      <c r="B15" s="232"/>
      <c r="C15" s="232"/>
      <c r="D15" s="232"/>
      <c r="E15" s="232"/>
      <c r="F15" s="232"/>
      <c r="G15" s="232"/>
      <c r="H15" s="232"/>
      <c r="I15" s="232"/>
      <c r="J15" s="232"/>
      <c r="K15" s="232"/>
      <c r="L15" s="232"/>
      <c r="M15" s="232"/>
      <c r="N15" s="232"/>
      <c r="O15" s="232"/>
      <c r="P15" s="232"/>
      <c r="Q15" s="232"/>
      <c r="R15" s="232"/>
      <c r="S15" s="232"/>
      <c r="T15" s="232"/>
      <c r="U15" s="232"/>
      <c r="V15" s="48">
        <f>IF(OR(SUM(B15:U15)&gt;80,AND(COUNTIF(B15:U15,"X")&gt;2,SUM(B15:U15)-10=70)),"ERR",IF(AND(COUNTIF(B15:U15,"X")=0,SUM(B15:U15)=80),90,IF(COUNTIF(B15:U15,"X")&gt;2,SUM(B15:U15)-10,SUM(B15:U15))))</f>
        <v>0</v>
      </c>
      <c r="W15" s="169">
        <f>IF(COUNTIF(B15:U15,"X")&gt;3,"ERR",COUNTIF(B15:U15,"X"))</f>
        <v>0</v>
      </c>
      <c r="X15" s="141">
        <f>SUMIFS($B$15:$U$15,$B$3:$U$3,X1)</f>
        <v>0</v>
      </c>
      <c r="Y15" s="141">
        <f>SUMIFS($B$15:$U$15,$B$3:$U$3,Y1)</f>
        <v>0</v>
      </c>
      <c r="Z15" s="141">
        <f t="shared" ref="Z15:AD15" si="43">SUMIFS($B$15:$U$15,$B$3:$U$3,Z1)</f>
        <v>0</v>
      </c>
      <c r="AA15" s="141">
        <f t="shared" si="43"/>
        <v>0</v>
      </c>
      <c r="AB15" s="141">
        <f t="shared" si="43"/>
        <v>0</v>
      </c>
      <c r="AC15" s="141">
        <f t="shared" si="43"/>
        <v>0</v>
      </c>
      <c r="AD15" s="141">
        <f t="shared" si="43"/>
        <v>0</v>
      </c>
      <c r="AE15" s="160"/>
      <c r="AF15" s="160"/>
      <c r="AH15" s="222">
        <f>COUNTIF(B15:U15,20)+COUNTIF(B15:U15,"B")</f>
        <v>0</v>
      </c>
      <c r="AI15" s="222">
        <f t="shared" si="31"/>
        <v>0</v>
      </c>
      <c r="AJ15" s="150">
        <f>MAX(AR15:BI15)+COUNTIF(B15:U15,20)*20+IF(V15=90,10,0)+COUNTIF(B15:U15,"B")*10</f>
        <v>0</v>
      </c>
      <c r="AK15" s="151">
        <f t="shared" si="32"/>
        <v>0</v>
      </c>
      <c r="AL15" s="151">
        <f>SUM(B15:U15)/20</f>
        <v>0</v>
      </c>
      <c r="AM15" s="151">
        <f t="shared" si="33"/>
        <v>0</v>
      </c>
      <c r="AN15" s="151">
        <f t="shared" si="34"/>
        <v>0</v>
      </c>
      <c r="AO15" s="151">
        <f t="shared" si="35"/>
        <v>0</v>
      </c>
      <c r="AP15" s="151">
        <f t="shared" si="36"/>
        <v>0</v>
      </c>
      <c r="AQ15" s="151"/>
      <c r="AR15" s="161">
        <f>IF(AR32=0,AQ15,IF(AND(SUM($B$15:D15)&gt;0,SUM($AR$32:AR32)=10),10/3,IF(AND(SUM($B$15:D15)&gt;0,SUM($AR$32:AR32)=20),10/4+AQ15,0)))</f>
        <v>0</v>
      </c>
      <c r="AS15" s="161">
        <f>IF(AS32=0,AR15,IF(AND(SUM($B$15:E15)&gt;0,SUM($AR$32:AS32)=10),10/3,IF(AND(SUM($B$15:E15)&gt;0,SUM($AR$32:AS32)=20),10/4+AR15,0)))</f>
        <v>0</v>
      </c>
      <c r="AT15" s="161">
        <f>IF(AT32=0,AS15,IF(AND(SUM($B$15:F15)&gt;0,SUM($AR$32:AT32)=10),10/3,IF(AND(SUM($B$15:F15)&gt;0,SUM($AR$32:AT32)=20),10/4+AS15,0)))</f>
        <v>0</v>
      </c>
      <c r="AU15" s="161">
        <f>IF(AU32=0,AT15,IF(AND(SUM($B$15:G15)&gt;0,SUM($AR$32:AU32)=10),10/3,IF(AND(SUM($B$15:G15)&gt;0,SUM($AR$32:AU32)=20),10/4+AT15,0)))</f>
        <v>0</v>
      </c>
      <c r="AV15" s="161">
        <f>IF(AV32=0,AU15,IF(AND(SUM($B$15:H15)&gt;0,SUM($AR$32:AV32)=10),10/3,IF(AND(SUM($B$15:H15)&gt;0,SUM($AR$32:AV32)=20),10/4+AU15,0)))</f>
        <v>0</v>
      </c>
      <c r="AW15" s="161">
        <f>IF(AW32=0,AV15,IF(AND(SUM($B$15:I15)&gt;0,SUM($AR$32:AW32)=10),10/3,IF(AND(SUM($B$15:I15)&gt;0,SUM($AR$32:AW32)=20),10/4+AV15,0)))</f>
        <v>0</v>
      </c>
      <c r="AX15" s="161">
        <f>IF(AX32=0,AW15,IF(AND(SUM($B$15:J15)&gt;0,SUM($AR$32:AX32)=10),10/3,IF(AND(SUM($B$15:J15)&gt;0,SUM($AR$32:AX32)=20),10/4+AW15,0)))</f>
        <v>0</v>
      </c>
      <c r="AY15" s="161">
        <f>IF(AY32=0,AX15,IF(AND(SUM($B$15:K15)&gt;0,SUM($AR$32:AY32)=10),10/3,IF(AND(SUM($B$15:K15)&gt;0,SUM($AR$32:AY32)=20),10/4+AX15,0)))</f>
        <v>0</v>
      </c>
      <c r="AZ15" s="161">
        <f>IF(AZ32=0,AY15,IF(AND(SUM($B$15:L15)&gt;0,SUM($AR$32:AZ32)=10),10/3,IF(AND(SUM($B$15:L15)&gt;0,SUM($AR$32:AZ32)=20),10/4+AY15,0)))</f>
        <v>0</v>
      </c>
      <c r="BA15" s="161">
        <f>IF(BA32=0,AZ15,IF(AND(SUM($B$15:M15)&gt;0,SUM($AR$32:BA32)=10),10/3,IF(AND(SUM($B$15:M15)&gt;0,SUM($AR$32:BA32)=20),10/4+AZ15,0)))</f>
        <v>0</v>
      </c>
      <c r="BB15" s="161">
        <f>IF(BB32=0,BA15,IF(AND(SUM($B$15:N15)&gt;0,SUM($AR$32:BB32)=10),10/3,IF(AND(SUM($B$15:N15)&gt;0,SUM($AR$32:BB32)=20),10/4+BA15,0)))</f>
        <v>0</v>
      </c>
      <c r="BC15" s="161">
        <f>IF(BC32=0,BB15,IF(AND(SUM($B$15:O15)&gt;0,SUM($AR$32:BC32)=10),10/3,IF(AND(SUM($B$15:O15)&gt;0,SUM($AR$32:BC32)=20),10/4+BB15,0)))</f>
        <v>0</v>
      </c>
      <c r="BD15" s="161">
        <f>IF(BD32=0,BC15,IF(AND(SUM($B$15:P15)&gt;0,SUM($AR$32:BD32)=10),10/3,IF(AND(SUM($B$15:P15)&gt;0,SUM($AR$32:BD32)=20),10/4+BC15,0)))</f>
        <v>0</v>
      </c>
      <c r="BE15" s="161">
        <f>IF(BE32=0,BD15,IF(AND(SUM($B$15:Q15)&gt;0,SUM($AR$32:BE32)=10),10/3,IF(AND(SUM($B$15:Q15)&gt;0,SUM($AR$32:BE32)=20),10/4+BD15,0)))</f>
        <v>0</v>
      </c>
      <c r="BF15" s="161">
        <f>IF(BF32=0,BE15,IF(AND(SUM($B$15:R15)&gt;0,SUM($AR$32:BF32)=10),10/3,IF(AND(SUM($B$15:R15)&gt;0,SUM($AR$32:BF32)=20),10/4+BE15,0)))</f>
        <v>0</v>
      </c>
      <c r="BG15" s="161">
        <f>IF(BG32=0,BF15,IF(AND(SUM($B$15:S15)&gt;0,SUM($AR$32:BG32)=10),10/3,IF(AND(SUM($B$15:S15)&gt;0,SUM($AR$32:BG32)=20),10/4+BF15,0)))</f>
        <v>0</v>
      </c>
      <c r="BH15" s="161">
        <f>IF(BH32=0,BG15,IF(AND(SUM($B$15:T15)&gt;0,SUM($AR$32:BH32)=10),10/3,IF(AND(SUM($B$15:T15)&gt;0,SUM($AR$32:BH32)=20),10/4+BG15,0)))</f>
        <v>0</v>
      </c>
      <c r="BI15" s="161">
        <f>IF(BI32=0,BH15,IF(AND(SUM($B$15:U15)&gt;0,SUM($AR$32:BI32)=10),10/3,IF(AND(SUM($B$15:U15)&gt;0,SUM($AR$32:BI32)=20),10/4+BH15,0)))</f>
        <v>0</v>
      </c>
      <c r="BK15" s="167">
        <f>IF(AND(B15="X",OR(B6="B",B24="B")),10,0)</f>
        <v>0</v>
      </c>
      <c r="BL15" s="167">
        <f t="shared" si="28"/>
        <v>0</v>
      </c>
      <c r="BM15" s="167">
        <f t="shared" si="28"/>
        <v>0</v>
      </c>
      <c r="BN15" s="167">
        <f t="shared" si="28"/>
        <v>0</v>
      </c>
      <c r="BO15" s="167">
        <f>IF(AND(F15="X",COUNTIF($B$13:F19,"X")&gt;4,$W$15&lt;3),10,0)+IF(AND(F15="X",OR(F6="B",F24="B")),10,0)</f>
        <v>0</v>
      </c>
      <c r="BP15" s="167">
        <f>IF(AND(G15="X",COUNTIF($B$13:G19,"X")&gt;4,$W$15&lt;3),10,0)+IF(AND(G15="X",OR(G6="B",G24="B")),10,0)</f>
        <v>0</v>
      </c>
      <c r="BQ15" s="167">
        <f>IF(AND(H15="X",COUNTIF($B$13:H19,"X")&gt;4,$W$15&lt;3),10,0)+IF(AND(H15="X",OR(H6="B",H24="B")),10,0)</f>
        <v>0</v>
      </c>
      <c r="BR15" s="167">
        <f>IF(AND(I15="X",COUNTIF($B$13:I19,"X")&gt;4,$W$15&lt;3),10,0)+IF(AND(I15="X",OR(I6="B",I24="B")),10,0)</f>
        <v>0</v>
      </c>
      <c r="BS15" s="167">
        <f>IF(AND(J15="X",COUNTIF($B$13:J19,"X")&gt;4,$W$15&lt;3),10,0)+IF(AND(J15="X",OR(J6="B",J24="B")),10,0)</f>
        <v>0</v>
      </c>
      <c r="BT15" s="167">
        <f>IF(AND(K15="X",COUNTIF($B$13:K19,"X")&gt;4,$W$15&lt;3),10,0)+IF(AND(K15="X",OR(K6="B",K24="B")),10,0)</f>
        <v>0</v>
      </c>
      <c r="BU15" s="167">
        <f>IF(AND(L15="X",COUNTIF($B$13:L19,"X")&gt;4,$W$15&lt;3),10,0)+IF(AND(L15="X",OR(L6="B",L24="B")),10,0)</f>
        <v>0</v>
      </c>
      <c r="BV15" s="167">
        <f>IF(AND(M15="X",COUNTIF($B$13:M19,"X")&gt;4,$W$15&lt;3),10,0)+IF(AND(M15="X",OR(M6="B",M24="B")),10,0)</f>
        <v>0</v>
      </c>
      <c r="BW15" s="167">
        <f>IF(AND(N15="X",COUNTIF($B$13:N19,"X")&gt;4,$W$15&lt;3),10,0)+IF(AND(N15="X",OR(N6="B",N24="B")),10,0)</f>
        <v>0</v>
      </c>
      <c r="BX15" s="167">
        <f>IF(AND(O15="X",COUNTIF($B$13:O19,"X")&gt;4,$W$15&lt;3),10,0)+IF(AND(O15="X",OR(O6="B",O24="B")),10,0)</f>
        <v>0</v>
      </c>
      <c r="BY15" s="167">
        <f>IF(AND(P15="X",COUNTIF($B$13:P19,"X")&gt;4,$W$15&lt;3),10,0)+IF(AND(P15="X",OR(P6="B",P24="B")),10,0)</f>
        <v>0</v>
      </c>
      <c r="BZ15" s="167">
        <f t="shared" si="29"/>
        <v>0</v>
      </c>
      <c r="CA15" s="167">
        <f t="shared" si="29"/>
        <v>0</v>
      </c>
      <c r="CB15" s="167">
        <f t="shared" si="29"/>
        <v>0</v>
      </c>
      <c r="CC15" s="167">
        <f t="shared" si="29"/>
        <v>0</v>
      </c>
      <c r="CD15" s="167">
        <f t="shared" si="29"/>
        <v>0</v>
      </c>
      <c r="CF15" s="153">
        <f t="shared" si="37"/>
        <v>0</v>
      </c>
      <c r="CG15" s="153">
        <f t="shared" ref="CG15:CG17" si="44">COUNTIFS(B15:U15,"X",$B$3:$U$3,$CG$3)</f>
        <v>0</v>
      </c>
      <c r="CH15" s="153">
        <f t="shared" si="38"/>
        <v>0</v>
      </c>
      <c r="CI15" s="153">
        <f t="shared" si="39"/>
        <v>0</v>
      </c>
      <c r="CJ15" s="153">
        <f t="shared" si="40"/>
        <v>0</v>
      </c>
      <c r="CK15" s="153">
        <f t="shared" si="41"/>
        <v>0</v>
      </c>
      <c r="CL15" s="153">
        <f t="shared" si="42"/>
        <v>0</v>
      </c>
    </row>
    <row r="16" spans="1:90" ht="18" customHeight="1" x14ac:dyDescent="0.2">
      <c r="A16" s="239"/>
      <c r="B16" s="235"/>
      <c r="C16" s="236"/>
      <c r="D16" s="235"/>
      <c r="E16" s="235"/>
      <c r="F16" s="236"/>
      <c r="G16" s="235"/>
      <c r="H16" s="235"/>
      <c r="I16" s="236"/>
      <c r="J16" s="235"/>
      <c r="K16" s="235"/>
      <c r="L16" s="236"/>
      <c r="M16" s="235"/>
      <c r="N16" s="235"/>
      <c r="O16" s="235"/>
      <c r="P16" s="235"/>
      <c r="Q16" s="235"/>
      <c r="R16" s="235"/>
      <c r="S16" s="235"/>
      <c r="T16" s="236"/>
      <c r="U16" s="235"/>
      <c r="V16" s="51">
        <f>IF(OR(SUM(B16:U16)&gt;80,AND(COUNTIF(B16:U16,"X")&gt;2,SUM(B16:U16)-10=70)),"ERR",IF(AND(COUNTIF(B16:U16,"X")=0,SUM(B16:U16)=80),90,IF(COUNTIF(B16:U16,"X")&gt;2,SUM(B16:U16)-10,SUM(B16:U16))))</f>
        <v>0</v>
      </c>
      <c r="W16" s="170">
        <f>IF(COUNTIF(B16:U16,"X")&gt;3,"ERR",COUNTIF(B16:U16,"X"))</f>
        <v>0</v>
      </c>
      <c r="X16" s="141">
        <f>SUMIFS($B$16:$U$16,$B$3:$U$3,X1)</f>
        <v>0</v>
      </c>
      <c r="Y16" s="141">
        <f>SUMIFS($B$16:$U$16,$B$3:$U$3,Y1)</f>
        <v>0</v>
      </c>
      <c r="Z16" s="141">
        <f t="shared" ref="Z16:AD16" si="45">SUMIFS($B$16:$U$16,$B$3:$U$3,Z1)</f>
        <v>0</v>
      </c>
      <c r="AA16" s="141">
        <f t="shared" si="45"/>
        <v>0</v>
      </c>
      <c r="AB16" s="141">
        <f t="shared" si="45"/>
        <v>0</v>
      </c>
      <c r="AC16" s="141">
        <f t="shared" si="45"/>
        <v>0</v>
      </c>
      <c r="AD16" s="141">
        <f t="shared" si="45"/>
        <v>0</v>
      </c>
      <c r="AE16" s="160"/>
      <c r="AF16" s="160"/>
      <c r="AH16" s="222">
        <f>COUNTIF(B16:U16,20)+COUNTIF(B16:U16,"B")</f>
        <v>0</v>
      </c>
      <c r="AI16" s="222">
        <f t="shared" si="31"/>
        <v>0</v>
      </c>
      <c r="AJ16" s="150">
        <f>MAX(AR16:BI16)+COUNTIF(B16:U16,20)*20+IF(V16=90,10,0)+COUNTIF(B16:U16,"B")*10</f>
        <v>0</v>
      </c>
      <c r="AK16" s="151">
        <f t="shared" si="32"/>
        <v>0</v>
      </c>
      <c r="AL16" s="151">
        <f>SUM(B16:U16)/20</f>
        <v>0</v>
      </c>
      <c r="AM16" s="151">
        <f t="shared" si="33"/>
        <v>0</v>
      </c>
      <c r="AN16" s="151">
        <f t="shared" si="34"/>
        <v>0</v>
      </c>
      <c r="AO16" s="151">
        <f t="shared" si="35"/>
        <v>0</v>
      </c>
      <c r="AP16" s="151">
        <f t="shared" si="36"/>
        <v>0</v>
      </c>
      <c r="AQ16" s="151"/>
      <c r="AR16" s="161">
        <f>IF(AR32=0,AQ16,IF(AND(SUM($B$16:D16)&gt;0,SUM($AR$32:AR32)=10),10/3,IF(AND(SUM($B$16:D16)&gt;0,SUM($AR$32:AR32)=20),10/4+AQ16,0)))</f>
        <v>0</v>
      </c>
      <c r="AS16" s="161">
        <f>IF(AS32=0,AR16,IF(AND(SUM($B$16:E16)&gt;0,SUM($AR$32:AS32)=10),10/3,IF(AND(SUM($B$16:E16)&gt;0,SUM($AR$32:AS32)=20),10/4+AR16,0)))</f>
        <v>0</v>
      </c>
      <c r="AT16" s="161">
        <f>IF(AT32=0,AS16,IF(AND(SUM($B$16:F16)&gt;0,SUM($AR$32:AT32)=10),10/3,IF(AND(SUM($B$16:F16)&gt;0,SUM($AR$32:AT32)=20),10/4+AS16,0)))</f>
        <v>0</v>
      </c>
      <c r="AU16" s="161">
        <f>IF(AU32=0,AT16,IF(AND(SUM($B$16:G16)&gt;0,SUM($AR$32:AU32)=10),10/3,IF(AND(SUM($B$16:G16)&gt;0,SUM($AR$32:AU32)=20),10/4+AT16,0)))</f>
        <v>0</v>
      </c>
      <c r="AV16" s="161">
        <f>IF(AV32=0,AU16,IF(AND(SUM($B$16:H16)&gt;0,SUM($AR$32:AV32)=10),10/3,IF(AND(SUM($B$16:H16)&gt;0,SUM($AR$32:AV32)=20),10/4+AU16,0)))</f>
        <v>0</v>
      </c>
      <c r="AW16" s="161">
        <f>IF(AW32=0,AV16,IF(AND(SUM($B$16:I16)&gt;0,SUM($AR$32:AW32)=10),10/3,IF(AND(SUM($B$16:I16)&gt;0,SUM($AR$32:AW32)=20),10/4+AV16,0)))</f>
        <v>0</v>
      </c>
      <c r="AX16" s="161">
        <f>IF(AX32=0,AW16,IF(AND(SUM($B$16:J16)&gt;0,SUM($AR$32:AX32)=10),10/3,IF(AND(SUM($B$16:J16)&gt;0,SUM($AR$32:AX32)=20),10/4+AW16,0)))</f>
        <v>0</v>
      </c>
      <c r="AY16" s="161">
        <f>IF(AY32=0,AX16,IF(AND(SUM($B$16:K16)&gt;0,SUM($AR$32:AY32)=10),10/3,IF(AND(SUM($B$16:K16)&gt;0,SUM($AR$32:AY32)=20),10/4+AX16,0)))</f>
        <v>0</v>
      </c>
      <c r="AZ16" s="161">
        <f>IF(AZ32=0,AY16,IF(AND(SUM($B$16:L16)&gt;0,SUM($AR$32:AZ32)=10),10/3,IF(AND(SUM($B$16:L16)&gt;0,SUM($AR$32:AZ32)=20),10/4+AY16,0)))</f>
        <v>0</v>
      </c>
      <c r="BA16" s="161">
        <f>IF(BA32=0,AZ16,IF(AND(SUM($B$16:M16)&gt;0,SUM($AR$32:BA32)=10),10/3,IF(AND(SUM($B$16:M16)&gt;0,SUM($AR$32:BA32)=20),10/4+AZ16,0)))</f>
        <v>0</v>
      </c>
      <c r="BB16" s="161">
        <f>IF(BB32=0,BA16,IF(AND(SUM($B$16:N16)&gt;0,SUM($AR$32:BB32)=10),10/3,IF(AND(SUM($B$16:N16)&gt;0,SUM($AR$32:BB32)=20),10/4+BA16,0)))</f>
        <v>0</v>
      </c>
      <c r="BC16" s="161">
        <f>IF(BC32=0,BB16,IF(AND(SUM($B$16:O16)&gt;0,SUM($AR$32:BC32)=10),10/3,IF(AND(SUM($B$16:O16)&gt;0,SUM($AR$32:BC32)=20),10/4+BB16,0)))</f>
        <v>0</v>
      </c>
      <c r="BD16" s="161">
        <f>IF(BD32=0,BC16,IF(AND(SUM($B$16:P16)&gt;0,SUM($AR$32:BD32)=10),10/3,IF(AND(SUM($B$16:P16)&gt;0,SUM($AR$32:BD32)=20),10/4+BC16,0)))</f>
        <v>0</v>
      </c>
      <c r="BE16" s="161">
        <f>IF(BE32=0,BD16,IF(AND(SUM($B$16:Q16)&gt;0,SUM($AR$32:BE32)=10),10/3,IF(AND(SUM($B$16:Q16)&gt;0,SUM($AR$32:BE32)=20),10/4+BD16,0)))</f>
        <v>0</v>
      </c>
      <c r="BF16" s="161">
        <f>IF(BF32=0,BE16,IF(AND(SUM($B$16:R16)&gt;0,SUM($AR$32:BF32)=10),10/3,IF(AND(SUM($B$16:R16)&gt;0,SUM($AR$32:BF32)=20),10/4+BE16,0)))</f>
        <v>0</v>
      </c>
      <c r="BG16" s="161">
        <f>IF(BG32=0,BF16,IF(AND(SUM($B$16:S16)&gt;0,SUM($AR$32:BG32)=10),10/3,IF(AND(SUM($B$16:S16)&gt;0,SUM($AR$32:BG32)=20),10/4+BF16,0)))</f>
        <v>0</v>
      </c>
      <c r="BH16" s="161">
        <f>IF(BH32=0,BG16,IF(AND(SUM($B$16:T16)&gt;0,SUM($AR$32:BH32)=10),10/3,IF(AND(SUM($B$16:T16)&gt;0,SUM($AR$32:BH32)=20),10/4+BG16,0)))</f>
        <v>0</v>
      </c>
      <c r="BI16" s="161">
        <f>IF(BI32=0,BH16,IF(AND(SUM($B$16:U16)&gt;0,SUM($AR$32:BI32)=10),10/3,IF(AND(SUM($B$16:U16)&gt;0,SUM($AR$32:BI32)=20),10/4+BH16,0)))</f>
        <v>0</v>
      </c>
      <c r="BK16" s="167">
        <f>IF(AND(B16="X",OR(B7="B",B25="B")),10,0)</f>
        <v>0</v>
      </c>
      <c r="BL16" s="167">
        <f t="shared" si="28"/>
        <v>0</v>
      </c>
      <c r="BM16" s="167">
        <f t="shared" si="28"/>
        <v>0</v>
      </c>
      <c r="BN16" s="167">
        <f t="shared" si="28"/>
        <v>0</v>
      </c>
      <c r="BO16" s="167">
        <f>IF(AND(F16="X",COUNTIF($B$13:F29,"X")&gt;4,$W$16&lt;3),10,0)+IF(AND(F16="X",OR(F7="B",F25="B")),10,0)</f>
        <v>0</v>
      </c>
      <c r="BP16" s="167">
        <f>IF(AND(G16="X",COUNTIF($B$13:G29,"X")&gt;4,$W$16&lt;3),10,0)+IF(AND(G16="X",OR(G7="B",G25="B")),10,0)</f>
        <v>0</v>
      </c>
      <c r="BQ16" s="167">
        <f>IF(AND(H16="X",COUNTIF($B$13:H29,"X")&gt;4,$W$16&lt;3),10,0)+IF(AND(H16="X",OR(H7="B",H25="B")),10,0)</f>
        <v>0</v>
      </c>
      <c r="BR16" s="167">
        <f>IF(AND(I16="X",COUNTIF($B$13:I29,"X")&gt;4,$W$16&lt;3),10,0)+IF(AND(I16="X",OR(I7="B",I25="B")),10,0)</f>
        <v>0</v>
      </c>
      <c r="BS16" s="167">
        <f>IF(AND(J16="X",COUNTIF($B$13:J29,"X")&gt;4,$W$16&lt;3),10,0)+IF(AND(J16="X",OR(J7="B",J25="B")),10,0)</f>
        <v>0</v>
      </c>
      <c r="BT16" s="167">
        <f>IF(AND(K16="X",COUNTIF($B$13:K29,"X")&gt;4,$W$16&lt;3),10,0)+IF(AND(K16="X",OR(K7="B",K25="B")),10,0)</f>
        <v>0</v>
      </c>
      <c r="BU16" s="167">
        <f>IF(AND(L16="X",COUNTIF($B$13:L29,"X")&gt;4,$W$16&lt;3),10,0)+IF(AND(L16="X",OR(L7="B",L25="B")),10,0)</f>
        <v>0</v>
      </c>
      <c r="BV16" s="167">
        <f>IF(AND(M16="X",COUNTIF($B$13:M29,"X")&gt;4,$W$16&lt;3),10,0)+IF(AND(M16="X",OR(M7="B",M25="B")),10,0)</f>
        <v>0</v>
      </c>
      <c r="BW16" s="167">
        <f>IF(AND(N16="X",COUNTIF($B$13:N29,"X")&gt;4,$W$16&lt;3),10,0)+IF(AND(N16="X",OR(N7="B",N25="B")),10,0)</f>
        <v>0</v>
      </c>
      <c r="BX16" s="167">
        <f>IF(AND(O16="X",COUNTIF($B$13:O29,"X")&gt;4,$W$16&lt;3),10,0)+IF(AND(O16="X",OR(O7="B",O25="B")),10,0)</f>
        <v>0</v>
      </c>
      <c r="BY16" s="167">
        <f>IF(AND(P16="X",COUNTIF($B$13:P29,"X")&gt;4,$W$16&lt;3),10,0)+IF(AND(P16="X",OR(P7="B",P25="B")),10,0)</f>
        <v>0</v>
      </c>
      <c r="BZ16" s="167">
        <f t="shared" si="29"/>
        <v>0</v>
      </c>
      <c r="CA16" s="167">
        <f t="shared" si="29"/>
        <v>0</v>
      </c>
      <c r="CB16" s="167">
        <f t="shared" si="29"/>
        <v>0</v>
      </c>
      <c r="CC16" s="167">
        <f t="shared" si="29"/>
        <v>0</v>
      </c>
      <c r="CD16" s="167">
        <f t="shared" si="29"/>
        <v>0</v>
      </c>
      <c r="CF16" s="153">
        <f>COUNTIFS(B16:U16,"X",$B$3:$U$3,$CF$3)</f>
        <v>0</v>
      </c>
      <c r="CG16" s="153">
        <f t="shared" si="44"/>
        <v>0</v>
      </c>
      <c r="CH16" s="153">
        <f t="shared" si="38"/>
        <v>0</v>
      </c>
      <c r="CI16" s="153">
        <f t="shared" si="39"/>
        <v>0</v>
      </c>
      <c r="CJ16" s="153">
        <f t="shared" si="40"/>
        <v>0</v>
      </c>
      <c r="CK16" s="153">
        <f t="shared" si="41"/>
        <v>0</v>
      </c>
      <c r="CL16" s="153">
        <f t="shared" si="42"/>
        <v>0</v>
      </c>
    </row>
    <row r="17" spans="1:90" ht="18" customHeight="1" thickBot="1" x14ac:dyDescent="0.25">
      <c r="A17" s="240"/>
      <c r="B17" s="232"/>
      <c r="C17" s="232"/>
      <c r="D17" s="232"/>
      <c r="E17" s="232"/>
      <c r="F17" s="232"/>
      <c r="G17" s="232"/>
      <c r="H17" s="232"/>
      <c r="I17" s="232"/>
      <c r="J17" s="232"/>
      <c r="K17" s="232"/>
      <c r="L17" s="232"/>
      <c r="M17" s="232"/>
      <c r="N17" s="234"/>
      <c r="O17" s="233"/>
      <c r="P17" s="232"/>
      <c r="Q17" s="232"/>
      <c r="R17" s="232"/>
      <c r="S17" s="232"/>
      <c r="T17" s="232"/>
      <c r="U17" s="232"/>
      <c r="V17" s="172">
        <f>IF(OR(SUM(B17:U17)&gt;80,AND(COUNTIF(B17:U17,"X")&gt;2,SUM(B17:U17)-10=70)),"ERR",IF(AND(COUNTIF(B17:U17,"X")=0,SUM(B17:U17)=80),90,IF(COUNTIF(B17:U17,"X")&gt;2,SUM(B17:U17)-10,SUM(B17:U17))))</f>
        <v>0</v>
      </c>
      <c r="W17" s="173">
        <f>IF(COUNTIF(B17:U17,"X")&gt;3,"ERR",COUNTIF(B17:U17,"X"))</f>
        <v>0</v>
      </c>
      <c r="X17" s="141">
        <f>SUMIFS($B$17:$U$17,$B$3:$U$3,X1)</f>
        <v>0</v>
      </c>
      <c r="Y17" s="141">
        <f t="shared" ref="Y17:AD17" si="46">SUMIFS($B$17:$U$17,$B$3:$U$3,Y1)</f>
        <v>0</v>
      </c>
      <c r="Z17" s="141">
        <f t="shared" si="46"/>
        <v>0</v>
      </c>
      <c r="AA17" s="141">
        <f t="shared" si="46"/>
        <v>0</v>
      </c>
      <c r="AB17" s="141">
        <f t="shared" si="46"/>
        <v>0</v>
      </c>
      <c r="AC17" s="141">
        <f t="shared" si="46"/>
        <v>0</v>
      </c>
      <c r="AD17" s="141">
        <f t="shared" si="46"/>
        <v>0</v>
      </c>
      <c r="AE17" s="160"/>
      <c r="AF17" s="160"/>
      <c r="AH17" s="222">
        <f>COUNTIF(B17:U17,20)+COUNTIF(B17:U17,"B")</f>
        <v>0</v>
      </c>
      <c r="AI17" s="222">
        <f t="shared" si="31"/>
        <v>0</v>
      </c>
      <c r="AJ17" s="150">
        <f>MAX(AR17:BI17)+COUNTIF(B17:U17,20)*20+IF(V17=90,10,0)+COUNTIF(B17:U17,"B")*10</f>
        <v>0</v>
      </c>
      <c r="AK17" s="151">
        <f t="shared" si="32"/>
        <v>0</v>
      </c>
      <c r="AL17" s="151">
        <f>SUM(B17:U17)/20</f>
        <v>0</v>
      </c>
      <c r="AM17" s="151">
        <f t="shared" si="33"/>
        <v>0</v>
      </c>
      <c r="AN17" s="151">
        <f t="shared" si="34"/>
        <v>0</v>
      </c>
      <c r="AO17" s="151">
        <f t="shared" si="35"/>
        <v>0</v>
      </c>
      <c r="AP17" s="151">
        <f t="shared" si="36"/>
        <v>0</v>
      </c>
      <c r="AQ17" s="151"/>
      <c r="AR17" s="161">
        <f>IF(AR32=0,AQ17,IF(AND(SUM($B$17:D17)&gt;0,SUM($AR$32:AR32)=10),10/3,IF(AND(SUM($B$17:D17)&gt;0,SUM($AR$32:AR32)=20),10/4+AQ17,0)))</f>
        <v>0</v>
      </c>
      <c r="AS17" s="161">
        <f>IF(AS32=0,AR17,IF(AND(SUM($B$17:E17)&gt;0,SUM($AR$32:AS32)=10),10/3,IF(AND(SUM($B$17:E17)&gt;0,SUM($AR$32:AS32)=20),10/4+AR17,0)))</f>
        <v>0</v>
      </c>
      <c r="AT17" s="161">
        <f>IF(AT32=0,AS17,IF(AND(SUM($B$17:F17)&gt;0,SUM($AR$32:AT32)=10),10/3,IF(AND(SUM($B$17:F17)&gt;0,SUM($AR$32:AT32)=20),10/4+AS17,0)))</f>
        <v>0</v>
      </c>
      <c r="AU17" s="161">
        <f>IF(AU32=0,AT17,IF(AND(SUM($B$17:G17)&gt;0,SUM($AR$32:AU32)=10),10/3,IF(AND(SUM($B$17:G17)&gt;0,SUM($AR$32:AU32)=20),10/4+AT17,0)))</f>
        <v>0</v>
      </c>
      <c r="AV17" s="161">
        <f>IF(AV32=0,AU17,IF(AND(SUM($B$17:H17)&gt;0,SUM($AR$32:AV32)=10),10/3,IF(AND(SUM($B$17:H17)&gt;0,SUM($AR$32:AV32)=20),10/4+AU17,0)))</f>
        <v>0</v>
      </c>
      <c r="AW17" s="161">
        <f>IF(AW32=0,AV17,IF(AND(SUM($B$17:I17)&gt;0,SUM($AR$32:AW32)=10),10/3,IF(AND(SUM($B$17:I17)&gt;0,SUM($AR$32:AW32)=20),10/4+AV17,0)))</f>
        <v>0</v>
      </c>
      <c r="AX17" s="161">
        <f>IF(AX32=0,AW17,IF(AND(SUM($B$17:J17)&gt;0,SUM($AR$32:AX32)=10),10/3,IF(AND(SUM($B$17:J17)&gt;0,SUM($AR$32:AX32)=20),10/4+AW17,0)))</f>
        <v>0</v>
      </c>
      <c r="AY17" s="161">
        <f>IF(AY32=0,AX17,IF(AND(SUM($B$17:K17)&gt;0,SUM($AR$32:AY32)=10),10/3,IF(AND(SUM($B$17:K17)&gt;0,SUM($AR$32:AY32)=20),10/4+AX17,0)))</f>
        <v>0</v>
      </c>
      <c r="AZ17" s="161">
        <f>IF(AZ32=0,AY17,IF(AND(SUM($B$17:L17)&gt;0,SUM($AR$32:AZ32)=10),10/3,IF(AND(SUM($B$17:L17)&gt;0,SUM($AR$32:AZ32)=20),10/4+AY17,0)))</f>
        <v>0</v>
      </c>
      <c r="BA17" s="161">
        <f>IF(BA32=0,AZ17,IF(AND(SUM($B$17:M17)&gt;0,SUM($AR$32:BA32)=10),10/3,IF(AND(SUM($B$17:M17)&gt;0,SUM($AR$32:BA32)=20),10/4+AZ17,0)))</f>
        <v>0</v>
      </c>
      <c r="BB17" s="161">
        <f>IF(BB32=0,BA17,IF(AND(SUM($B$17:N17)&gt;0,SUM($AR$32:BB32)=10),10/3,IF(AND(SUM($B$17:N17)&gt;0,SUM($AR$32:BB32)=20),10/4+BA17,0)))</f>
        <v>0</v>
      </c>
      <c r="BC17" s="161">
        <f>IF(BC32=0,BB17,IF(AND(SUM($B$17:O17)&gt;0,SUM($AR$32:BC32)=10),10/3,IF(AND(SUM($B$17:O17)&gt;0,SUM($AR$32:BC32)=20),10/4+BB17,0)))</f>
        <v>0</v>
      </c>
      <c r="BD17" s="161">
        <f>IF(BD32=0,BC17,IF(AND(SUM($B$17:P17)&gt;0,SUM($AR$32:BD32)=10),10/3,IF(AND(SUM($B$17:P17)&gt;0,SUM($AR$32:BD32)=20),10/4+BC17,0)))</f>
        <v>0</v>
      </c>
      <c r="BE17" s="161">
        <f>IF(BE32=0,BD17,IF(AND(SUM($B$17:Q17)&gt;0,SUM($AR$32:BE32)=10),10/3,IF(AND(SUM($B$17:Q17)&gt;0,SUM($AR$32:BE32)=20),10/4+BD17,0)))</f>
        <v>0</v>
      </c>
      <c r="BF17" s="161">
        <f>IF(BF32=0,BE17,IF(AND(SUM($B$17:R17)&gt;0,SUM($AR$32:BF32)=10),10/3,IF(AND(SUM($B$17:R17)&gt;0,SUM($AR$32:BF32)=20),10/4+BE17,0)))</f>
        <v>0</v>
      </c>
      <c r="BG17" s="161">
        <f>IF(BG32=0,BF17,IF(AND(SUM($B$17:S17)&gt;0,SUM($AR$32:BG32)=10),10/3,IF(AND(SUM($B$17:S17)&gt;0,SUM($AR$32:BG32)=20),10/4+BF17,0)))</f>
        <v>0</v>
      </c>
      <c r="BH17" s="161">
        <f>IF(BH32=0,BG17,IF(AND(SUM($B$17:T17)&gt;0,SUM($AR$32:BH32)=10),10/3,IF(AND(SUM($B$17:T17)&gt;0,SUM($AR$32:BH32)=20),10/4+BG17,0)))</f>
        <v>0</v>
      </c>
      <c r="BI17" s="161">
        <f>IF(BI32=0,BH17,IF(AND(SUM($B$17:U17)&gt;0,SUM($AR$32:BI32)=10),10/3,IF(AND(SUM($B$17:U17)&gt;0,SUM($AR$32:BI32)=20),10/4+BH17,0)))</f>
        <v>0</v>
      </c>
      <c r="BK17" s="167">
        <f>IF(AND(B17="X",OR(B8="B",B26="B")),10,0)</f>
        <v>0</v>
      </c>
      <c r="BL17" s="167">
        <f t="shared" si="28"/>
        <v>0</v>
      </c>
      <c r="BM17" s="167">
        <f t="shared" si="28"/>
        <v>0</v>
      </c>
      <c r="BN17" s="167">
        <f t="shared" si="28"/>
        <v>0</v>
      </c>
      <c r="BO17" s="167">
        <f>IF(AND(F17="X",COUNTIF($B$13:F30,"X")&gt;4,$W$14&lt;3),10,0)+IF(AND(F17="X",OR(F8="B",F26="B")),10,0)</f>
        <v>0</v>
      </c>
      <c r="BP17" s="167">
        <f>IF(AND(G17="X",COUNTIF($B$13:G30,"X")&gt;4,$W$14&lt;3),10,0)+IF(AND(G17="X",OR(G8="B",G26="B")),10,0)</f>
        <v>0</v>
      </c>
      <c r="BQ17" s="167">
        <f>IF(AND(H17="X",COUNTIF($B$13:H30,"X")&gt;4,$W$14&lt;3),10,0)+IF(AND(H17="X",OR(H8="B",H26="B")),10,0)</f>
        <v>0</v>
      </c>
      <c r="BR17" s="167">
        <f>IF(AND(I17="X",COUNTIF($B$13:I30,"X")&gt;4,$W$14&lt;3),10,0)+IF(AND(I17="X",OR(I8="B",I26="B")),10,0)</f>
        <v>0</v>
      </c>
      <c r="BS17" s="167">
        <f>IF(AND(J17="X",COUNTIF($B$13:J30,"X")&gt;4,$W$14&lt;3),10,0)+IF(AND(J17="X",OR(J8="B",J26="B")),10,0)</f>
        <v>0</v>
      </c>
      <c r="BT17" s="167">
        <f>IF(AND(K17="X",COUNTIF($B$13:K30,"X")&gt;4,$W$14&lt;3),10,0)+IF(AND(K17="X",OR(K8="B",K26="B")),10,0)</f>
        <v>0</v>
      </c>
      <c r="BU17" s="167">
        <f>IF(AND(L17="X",COUNTIF($B$13:L30,"X")&gt;4,$W$14&lt;3),10,0)+IF(AND(L17="X",OR(L8="B",L26="B")),10,0)</f>
        <v>0</v>
      </c>
      <c r="BV17" s="167">
        <f>IF(AND(M17="X",COUNTIF($B$13:M30,"X")&gt;4,$W$14&lt;3),10,0)+IF(AND(M17="X",OR(M8="B",M26="B")),10,0)</f>
        <v>0</v>
      </c>
      <c r="BW17" s="167">
        <f>IF(AND(N17="X",COUNTIF($B$13:N30,"X")&gt;4,$W$14&lt;3),10,0)+IF(AND(N17="X",OR(N8="B",N26="B")),10,0)</f>
        <v>0</v>
      </c>
      <c r="BX17" s="167">
        <f>IF(AND(O17="X",COUNTIF($B$13:O30,"X")&gt;4,$W$14&lt;3),10,0)+IF(AND(O17="X",OR(O8="B",O26="B")),10,0)</f>
        <v>0</v>
      </c>
      <c r="BY17" s="167">
        <f>IF(AND(P17="X",COUNTIF($B$13:P30,"X")&gt;4,$W$14&lt;3),10,0)+IF(AND(P17="X",OR(P8="B",P26="B")),10,0)</f>
        <v>0</v>
      </c>
      <c r="BZ17" s="167">
        <f t="shared" si="29"/>
        <v>0</v>
      </c>
      <c r="CA17" s="167">
        <f t="shared" si="29"/>
        <v>0</v>
      </c>
      <c r="CB17" s="167">
        <f t="shared" si="29"/>
        <v>0</v>
      </c>
      <c r="CC17" s="167">
        <f t="shared" si="29"/>
        <v>0</v>
      </c>
      <c r="CD17" s="167">
        <f t="shared" si="29"/>
        <v>0</v>
      </c>
      <c r="CF17" s="153">
        <f t="shared" si="37"/>
        <v>0</v>
      </c>
      <c r="CG17" s="153">
        <f t="shared" si="44"/>
        <v>0</v>
      </c>
      <c r="CH17" s="153">
        <f t="shared" si="38"/>
        <v>0</v>
      </c>
      <c r="CI17" s="153">
        <f t="shared" si="39"/>
        <v>0</v>
      </c>
      <c r="CJ17" s="153">
        <f t="shared" si="40"/>
        <v>0</v>
      </c>
      <c r="CK17" s="153">
        <f t="shared" si="41"/>
        <v>0</v>
      </c>
      <c r="CL17" s="153">
        <f t="shared" si="42"/>
        <v>0</v>
      </c>
    </row>
    <row r="18" spans="1:90" ht="18" customHeight="1" x14ac:dyDescent="0.2">
      <c r="A18" s="177" t="s">
        <v>88</v>
      </c>
      <c r="B18" s="50" t="str">
        <f>IF(COUNTA($B$13:B17)&gt;1,"Err",IF(COUNTIF($B$13:B17,"B")&gt;0,10,""))</f>
        <v/>
      </c>
      <c r="C18" s="50" t="str">
        <f>IF(COUNTA(C13:C17)&gt;1,"Err",IF(COUNTIF(C13:C17,"B")&gt;0,10,""))</f>
        <v/>
      </c>
      <c r="D18" s="50"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0"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0"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0"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0"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0"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0"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0"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0"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0"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0"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0"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0"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0"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0"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49"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49"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171"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289">
        <f>INDEX(B19:U19,1,COUNTA(B19:U19))</f>
        <v>0</v>
      </c>
      <c r="W18" s="290"/>
      <c r="X18" s="163"/>
      <c r="Y18" s="163"/>
      <c r="Z18" s="163"/>
      <c r="AA18" s="163"/>
      <c r="AB18" s="163"/>
      <c r="AC18" s="163"/>
      <c r="AD18" s="163"/>
      <c r="AE18" s="163"/>
      <c r="AF18" s="163"/>
      <c r="AH18" s="159"/>
      <c r="AI18" s="159"/>
      <c r="AR18" s="165"/>
      <c r="AS18" s="165"/>
      <c r="AT18" s="165"/>
      <c r="AU18" s="165"/>
      <c r="AV18" s="165"/>
      <c r="AW18" s="165"/>
      <c r="AX18" s="165"/>
      <c r="AY18" s="165"/>
      <c r="AZ18" s="165"/>
      <c r="BA18" s="165"/>
      <c r="BB18" s="165"/>
      <c r="BC18" s="165"/>
      <c r="BD18" s="165"/>
      <c r="BE18" s="165"/>
      <c r="BF18" s="165"/>
      <c r="BG18" s="165"/>
      <c r="BH18" s="165"/>
      <c r="BI18" s="165"/>
    </row>
    <row r="19" spans="1:90" ht="18" customHeight="1" x14ac:dyDescent="0.2">
      <c r="A19" s="178" t="s">
        <v>63</v>
      </c>
      <c r="B19" s="179">
        <f>SUM(B13:B18)</f>
        <v>0</v>
      </c>
      <c r="C19" s="179">
        <f t="shared" ref="C19:U19" si="47">B19+SUM(C13:C18)</f>
        <v>0</v>
      </c>
      <c r="D19" s="179">
        <f t="shared" si="47"/>
        <v>0</v>
      </c>
      <c r="E19" s="179">
        <f t="shared" si="47"/>
        <v>0</v>
      </c>
      <c r="F19" s="179">
        <f t="shared" si="47"/>
        <v>0</v>
      </c>
      <c r="G19" s="179">
        <f t="shared" si="47"/>
        <v>0</v>
      </c>
      <c r="H19" s="179">
        <f t="shared" si="47"/>
        <v>0</v>
      </c>
      <c r="I19" s="179">
        <f t="shared" si="47"/>
        <v>0</v>
      </c>
      <c r="J19" s="179">
        <f t="shared" si="47"/>
        <v>0</v>
      </c>
      <c r="K19" s="179">
        <f t="shared" si="47"/>
        <v>0</v>
      </c>
      <c r="L19" s="179">
        <f t="shared" si="47"/>
        <v>0</v>
      </c>
      <c r="M19" s="179">
        <f t="shared" si="47"/>
        <v>0</v>
      </c>
      <c r="N19" s="179">
        <f t="shared" si="47"/>
        <v>0</v>
      </c>
      <c r="O19" s="179">
        <f t="shared" si="47"/>
        <v>0</v>
      </c>
      <c r="P19" s="179">
        <f t="shared" si="47"/>
        <v>0</v>
      </c>
      <c r="Q19" s="179">
        <f t="shared" si="47"/>
        <v>0</v>
      </c>
      <c r="R19" s="179">
        <f t="shared" si="47"/>
        <v>0</v>
      </c>
      <c r="S19" s="179">
        <f t="shared" si="47"/>
        <v>0</v>
      </c>
      <c r="T19" s="179">
        <f t="shared" si="47"/>
        <v>0</v>
      </c>
      <c r="U19" s="180">
        <f t="shared" si="47"/>
        <v>0</v>
      </c>
      <c r="V19" s="291"/>
      <c r="W19" s="292"/>
      <c r="X19" s="163"/>
      <c r="Y19" s="163"/>
      <c r="Z19" s="163"/>
      <c r="AA19" s="163"/>
      <c r="AB19" s="163"/>
      <c r="AC19" s="163"/>
      <c r="AD19" s="163"/>
      <c r="AE19" s="163"/>
      <c r="AF19" s="163"/>
      <c r="AH19" s="159"/>
      <c r="AI19" s="159"/>
      <c r="AR19" s="165"/>
      <c r="AS19" s="165"/>
      <c r="AT19" s="165"/>
      <c r="AU19" s="165"/>
      <c r="AV19" s="165"/>
      <c r="AW19" s="165"/>
      <c r="AX19" s="165"/>
      <c r="AY19" s="165"/>
      <c r="AZ19" s="165"/>
      <c r="BA19" s="165"/>
      <c r="BB19" s="165"/>
      <c r="BC19" s="165"/>
      <c r="BD19" s="165"/>
      <c r="BE19" s="165"/>
      <c r="BF19" s="165"/>
      <c r="BG19" s="165"/>
      <c r="BH19" s="165"/>
      <c r="BI19" s="165"/>
    </row>
    <row r="20" spans="1:90" ht="18" customHeight="1" x14ac:dyDescent="0.2">
      <c r="A20" s="181"/>
      <c r="B20" s="174"/>
      <c r="C20" s="174"/>
      <c r="D20" s="174"/>
      <c r="E20" s="174"/>
      <c r="F20" s="174"/>
      <c r="G20" s="174"/>
      <c r="H20" s="174"/>
      <c r="I20" s="174"/>
      <c r="J20" s="174"/>
      <c r="K20" s="174"/>
      <c r="L20" s="174"/>
      <c r="M20" s="174"/>
      <c r="N20" s="174"/>
      <c r="O20" s="174"/>
      <c r="P20" s="174"/>
      <c r="Q20" s="174"/>
      <c r="R20" s="174"/>
      <c r="S20" s="174"/>
      <c r="T20" s="174"/>
      <c r="U20" s="174"/>
      <c r="V20" s="174"/>
      <c r="W20" s="174"/>
      <c r="X20" s="166"/>
      <c r="Y20" s="166"/>
      <c r="Z20" s="166"/>
      <c r="AA20" s="166"/>
      <c r="AB20" s="166"/>
      <c r="AC20" s="166"/>
      <c r="AD20" s="166"/>
      <c r="AE20" s="166"/>
      <c r="AF20" s="166"/>
      <c r="AH20" s="159"/>
      <c r="AI20" s="159"/>
      <c r="AP20" s="164"/>
      <c r="AQ20" s="164"/>
      <c r="AR20" s="165"/>
      <c r="AS20" s="165"/>
      <c r="AT20" s="165"/>
      <c r="AU20" s="165"/>
      <c r="AV20" s="165"/>
      <c r="AW20" s="165"/>
      <c r="AX20" s="165"/>
      <c r="AY20" s="165"/>
      <c r="AZ20" s="165"/>
      <c r="BA20" s="165"/>
      <c r="BB20" s="165"/>
      <c r="BC20" s="165"/>
      <c r="BD20" s="165"/>
      <c r="BE20" s="165"/>
      <c r="BF20" s="165"/>
      <c r="BG20" s="165"/>
      <c r="BH20" s="165"/>
      <c r="BI20" s="165"/>
      <c r="BJ20" s="167"/>
      <c r="BO20" s="167"/>
    </row>
    <row r="21" spans="1:90" ht="18" customHeight="1" x14ac:dyDescent="0.2">
      <c r="A21" s="237" t="s">
        <v>213</v>
      </c>
      <c r="B21" s="238">
        <v>1</v>
      </c>
      <c r="C21" s="238">
        <v>2</v>
      </c>
      <c r="D21" s="238">
        <v>3</v>
      </c>
      <c r="E21" s="238">
        <v>4</v>
      </c>
      <c r="F21" s="238">
        <v>5</v>
      </c>
      <c r="G21" s="238">
        <v>6</v>
      </c>
      <c r="H21" s="238">
        <v>7</v>
      </c>
      <c r="I21" s="238">
        <v>8</v>
      </c>
      <c r="J21" s="238">
        <v>9</v>
      </c>
      <c r="K21" s="238">
        <v>10</v>
      </c>
      <c r="L21" s="238">
        <v>11</v>
      </c>
      <c r="M21" s="238">
        <v>12</v>
      </c>
      <c r="N21" s="238">
        <v>13</v>
      </c>
      <c r="O21" s="238">
        <v>14</v>
      </c>
      <c r="P21" s="238">
        <v>15</v>
      </c>
      <c r="Q21" s="238">
        <v>16</v>
      </c>
      <c r="R21" s="238">
        <v>17</v>
      </c>
      <c r="S21" s="238">
        <v>18</v>
      </c>
      <c r="T21" s="238">
        <v>19</v>
      </c>
      <c r="U21" s="238">
        <v>20</v>
      </c>
      <c r="V21" s="175" t="s">
        <v>63</v>
      </c>
      <c r="W21" s="176" t="s">
        <v>82</v>
      </c>
      <c r="X21" s="140"/>
      <c r="Y21" s="140"/>
      <c r="Z21" s="140"/>
      <c r="AA21" s="140"/>
      <c r="AB21" s="140"/>
      <c r="AC21" s="140"/>
      <c r="AD21" s="140"/>
      <c r="AE21" s="140"/>
      <c r="AF21" s="140"/>
      <c r="AH21" s="222" t="s">
        <v>116</v>
      </c>
      <c r="AI21" s="222" t="s">
        <v>117</v>
      </c>
      <c r="AJ21" s="222" t="s">
        <v>91</v>
      </c>
      <c r="AK21" s="222" t="s">
        <v>92</v>
      </c>
      <c r="AL21" s="222" t="s">
        <v>71</v>
      </c>
      <c r="AM21" s="222" t="s">
        <v>72</v>
      </c>
      <c r="AN21" s="222" t="s">
        <v>125</v>
      </c>
      <c r="AO21" s="222" t="s">
        <v>126</v>
      </c>
      <c r="AP21" s="222" t="s">
        <v>118</v>
      </c>
      <c r="AQ21" s="222"/>
      <c r="AR21" s="158" t="s">
        <v>96</v>
      </c>
      <c r="AS21" s="158" t="s">
        <v>97</v>
      </c>
      <c r="AT21" s="158" t="s">
        <v>98</v>
      </c>
      <c r="AU21" s="158" t="s">
        <v>99</v>
      </c>
      <c r="AV21" s="158" t="s">
        <v>100</v>
      </c>
      <c r="AW21" s="158" t="s">
        <v>101</v>
      </c>
      <c r="AX21" s="158" t="s">
        <v>102</v>
      </c>
      <c r="AY21" s="158" t="s">
        <v>103</v>
      </c>
      <c r="AZ21" s="158" t="s">
        <v>104</v>
      </c>
      <c r="BA21" s="158" t="s">
        <v>105</v>
      </c>
      <c r="BB21" s="158" t="s">
        <v>106</v>
      </c>
      <c r="BC21" s="158" t="s">
        <v>107</v>
      </c>
      <c r="BD21" s="158" t="s">
        <v>108</v>
      </c>
      <c r="BE21" s="158" t="s">
        <v>109</v>
      </c>
      <c r="BF21" s="158" t="s">
        <v>110</v>
      </c>
      <c r="BG21" s="158" t="s">
        <v>111</v>
      </c>
      <c r="BH21" s="158" t="s">
        <v>112</v>
      </c>
      <c r="BI21" s="158" t="s">
        <v>113</v>
      </c>
      <c r="BJ21" s="167"/>
      <c r="BK21" s="158" t="s">
        <v>94</v>
      </c>
      <c r="BL21" s="158" t="s">
        <v>95</v>
      </c>
      <c r="BM21" s="158" t="s">
        <v>96</v>
      </c>
      <c r="BN21" s="158" t="s">
        <v>97</v>
      </c>
      <c r="BO21" s="158" t="s">
        <v>98</v>
      </c>
      <c r="BP21" s="158" t="s">
        <v>99</v>
      </c>
      <c r="BQ21" s="158" t="s">
        <v>100</v>
      </c>
      <c r="BR21" s="158" t="s">
        <v>101</v>
      </c>
      <c r="BS21" s="158" t="s">
        <v>102</v>
      </c>
      <c r="BT21" s="158" t="s">
        <v>103</v>
      </c>
      <c r="BU21" s="158" t="s">
        <v>104</v>
      </c>
      <c r="BV21" s="158" t="s">
        <v>105</v>
      </c>
      <c r="BW21" s="158" t="s">
        <v>106</v>
      </c>
      <c r="BX21" s="158" t="s">
        <v>107</v>
      </c>
      <c r="BY21" s="158" t="s">
        <v>108</v>
      </c>
      <c r="BZ21" s="158" t="s">
        <v>109</v>
      </c>
      <c r="CA21" s="158" t="s">
        <v>110</v>
      </c>
      <c r="CB21" s="158" t="s">
        <v>111</v>
      </c>
      <c r="CC21" s="158" t="s">
        <v>112</v>
      </c>
      <c r="CD21" s="158" t="s">
        <v>113</v>
      </c>
      <c r="CF21" s="142" t="s">
        <v>56</v>
      </c>
      <c r="CG21" s="142" t="s">
        <v>80</v>
      </c>
      <c r="CH21" s="142" t="s">
        <v>58</v>
      </c>
      <c r="CI21" s="142" t="s">
        <v>59</v>
      </c>
      <c r="CJ21" s="142" t="s">
        <v>60</v>
      </c>
      <c r="CK21" s="142" t="s">
        <v>61</v>
      </c>
      <c r="CL21" s="142" t="s">
        <v>62</v>
      </c>
    </row>
    <row r="22" spans="1:90" ht="18" customHeight="1" x14ac:dyDescent="0.2">
      <c r="A22" s="239"/>
      <c r="B22" s="232"/>
      <c r="C22" s="232"/>
      <c r="D22" s="233"/>
      <c r="E22" s="232"/>
      <c r="F22" s="232"/>
      <c r="G22" s="232"/>
      <c r="H22" s="232"/>
      <c r="I22" s="232"/>
      <c r="J22" s="232"/>
      <c r="K22" s="233"/>
      <c r="L22" s="232"/>
      <c r="M22" s="232"/>
      <c r="N22" s="232"/>
      <c r="O22" s="232"/>
      <c r="P22" s="232"/>
      <c r="Q22" s="232"/>
      <c r="R22" s="234"/>
      <c r="S22" s="232"/>
      <c r="T22" s="232"/>
      <c r="U22" s="232"/>
      <c r="V22" s="48">
        <f>IF(OR(SUM(B22:U22)&gt;80,AND(COUNTIF(B22:U22,"X")&gt;2,SUM(B22:U22)-10=70)),"ERR",IF(AND(COUNTIF(B22:U22,"X")=0,SUM(B22:U22)=80),90,IF(COUNTIF(B22:U22,"X")&gt;2,SUM(B22:U22)-10,SUM(B22:U22))))</f>
        <v>0</v>
      </c>
      <c r="W22" s="169">
        <f>IF(COUNTIF(B22:U22,"X")&gt;3,"ERR",COUNTIF(B22:U22,"X"))</f>
        <v>0</v>
      </c>
      <c r="X22" s="141">
        <f>SUMIFS($B$22:$U$22,$B$3:$U$3,X1)</f>
        <v>0</v>
      </c>
      <c r="Y22" s="141">
        <f t="shared" ref="Y22:AD22" si="48">SUMIFS($B$22:$U$22,$B$3:$U$3,Y1)</f>
        <v>0</v>
      </c>
      <c r="Z22" s="141">
        <f t="shared" si="48"/>
        <v>0</v>
      </c>
      <c r="AA22" s="141">
        <f t="shared" si="48"/>
        <v>0</v>
      </c>
      <c r="AB22" s="141">
        <f t="shared" si="48"/>
        <v>0</v>
      </c>
      <c r="AC22" s="141">
        <f t="shared" si="48"/>
        <v>0</v>
      </c>
      <c r="AD22" s="141">
        <f t="shared" si="48"/>
        <v>0</v>
      </c>
      <c r="AE22" s="160"/>
      <c r="AF22" s="160"/>
      <c r="AH22" s="222">
        <f>COUNTIF(B22:U22,20)+COUNTIF(B22:U22,"B")</f>
        <v>0</v>
      </c>
      <c r="AI22" s="222">
        <f>COUNTIF(B22:U22,"X")+COUNTIF(B22:U22,"-")+AH22</f>
        <v>0</v>
      </c>
      <c r="AJ22" s="150">
        <f>MAX(AR22:BI22)+COUNTIF(B22:U22,20)*20+IF(V22=90,10,0)+COUNTIF(B22:U22,"B")*10</f>
        <v>0</v>
      </c>
      <c r="AK22" s="151">
        <f>IF(W22&lt;3,COUNTIF(Q22:U22,"X")*10,IF(W22=3,10,0))+SUM(BK22:CD22)</f>
        <v>0</v>
      </c>
      <c r="AL22" s="151">
        <f>SUM(B22:U22)/20</f>
        <v>0</v>
      </c>
      <c r="AM22" s="151">
        <f>COUNTIF(B22:U22,"B")</f>
        <v>0</v>
      </c>
      <c r="AN22" s="151">
        <f>COUNTIF(B22:U22,"X")+AL22</f>
        <v>0</v>
      </c>
      <c r="AO22" s="151">
        <f>COUNTIF(B22:U22,"-")+AM22</f>
        <v>0</v>
      </c>
      <c r="AP22" s="151">
        <f>IF(V22&gt;=80,1,0)</f>
        <v>0</v>
      </c>
      <c r="AQ22" s="151"/>
      <c r="AR22" s="161">
        <f>IF(AR33=0,AQ22,IF(AND(SUM($B$22:D22)&gt;0,SUM($AR$33:AR33)=10),10/3,IF(AND(SUM($B$22:D22)&gt;0,SUM($AR$33:AR33)=20),10/4+AQ22,0)))</f>
        <v>0</v>
      </c>
      <c r="AS22" s="161">
        <f>IF(AS33=0,AR22,IF(AND(SUM($B$22:E22)&gt;0,SUM($AR$33:AS33)=10),10/3,IF(AND(SUM($B$22:E22)&gt;0,SUM($AR$33:AS33)=20),10/4+AR22,0)))</f>
        <v>0</v>
      </c>
      <c r="AT22" s="161">
        <f>IF(AT33=0,AS22,IF(AND(SUM($B$22:F22)&gt;0,SUM($AR$33:AT33)=10),10/3,IF(AND(SUM($B$22:F22)&gt;0,SUM($AR$33:AT33)=20),10/4+AS22,0)))</f>
        <v>0</v>
      </c>
      <c r="AU22" s="161">
        <f>IF(AU33=0,AT22,IF(AND(SUM($B$22:G22)&gt;0,SUM($AR$33:AU33)=10),10/3,IF(AND(SUM($B$22:G22)&gt;0,SUM($AR$33:AU33)=20),10/4+AT22,0)))</f>
        <v>0</v>
      </c>
      <c r="AV22" s="161">
        <f>IF(AV33=0,AU22,IF(AND(SUM($B$22:H22)&gt;0,SUM($AR$33:AV33)=10),10/3,IF(AND(SUM($B$22:H22)&gt;0,SUM($AR$33:AV33)=20),10/4+AU22,0)))</f>
        <v>0</v>
      </c>
      <c r="AW22" s="161">
        <f>IF(AW33=0,AV22,IF(AND(SUM($B$22:I22)&gt;0,SUM($AR$33:AW33)=10),10/3,IF(AND(SUM($B$22:I22)&gt;0,SUM($AR$33:AW33)=20),10/4+AV22,0)))</f>
        <v>0</v>
      </c>
      <c r="AX22" s="161">
        <f>IF(AX33=0,AW22,IF(AND(SUM($B$22:J22)&gt;0,SUM($AR$33:AX33)=10),10/3,IF(AND(SUM($B$22:J22)&gt;0,SUM($AR$33:AX33)=20),10/4+AW22,0)))</f>
        <v>0</v>
      </c>
      <c r="AY22" s="161">
        <f>IF(AY33=0,AX22,IF(AND(SUM($B$22:K22)&gt;0,SUM($AR$33:AY33)=10),10/3,IF(AND(SUM($B$22:K22)&gt;0,SUM($AR$33:AY33)=20),10/4+AX22,0)))</f>
        <v>0</v>
      </c>
      <c r="AZ22" s="161">
        <f>IF(AZ33=0,AY22,IF(AND(SUM($B$22:L22)&gt;0,SUM($AR$33:AZ33)=10),10/3,IF(AND(SUM($B$22:L22)&gt;0,SUM($AR$33:AZ33)=20),10/4+AY22,0)))</f>
        <v>0</v>
      </c>
      <c r="BA22" s="161">
        <f>IF(BA33=0,AZ22,IF(AND(SUM($B$22:M22)&gt;0,SUM($AR$33:BA33)=10),10/3,IF(AND(SUM($B$22:M22)&gt;0,SUM($AR$33:BA33)=20),10/4+AZ22,0)))</f>
        <v>0</v>
      </c>
      <c r="BB22" s="161">
        <f>IF(BB33=0,BA22,IF(AND(SUM($B$22:N22)&gt;0,SUM($AR$33:BB33)=10),10/3,IF(AND(SUM($B$22:N22)&gt;0,SUM($AR$33:BB33)=20),10/4+BA22,0)))</f>
        <v>0</v>
      </c>
      <c r="BC22" s="161">
        <f>IF(BC33=0,BB22,IF(AND(SUM($B$22:O22)&gt;0,SUM($AR$33:BC33)=10),10/3,IF(AND(SUM($B$22:O22)&gt;0,SUM($AR$33:BC33)=20),10/4+BB22,0)))</f>
        <v>0</v>
      </c>
      <c r="BD22" s="161">
        <f>IF(BD33=0,BC22,IF(AND(SUM($B$22:P22)&gt;0,SUM($AR$33:BD33)=10),10/3,IF(AND(SUM($B$22:P22)&gt;0,SUM($AR$33:BD33)=20),10/4+BC22,0)))</f>
        <v>0</v>
      </c>
      <c r="BE22" s="161">
        <f>IF(BE33=0,BD22,IF(AND(SUM($B$22:Q22)&gt;0,SUM($AR$33:BE33)=10),10/3,IF(AND(SUM($B$22:Q22)&gt;0,SUM($AR$33:BE33)=20),10/4+BD22,0)))</f>
        <v>0</v>
      </c>
      <c r="BF22" s="161">
        <f>IF(BF33=0,BE22,IF(AND(SUM($B$22:R22)&gt;0,SUM($AR$33:BF33)=10),10/3,IF(AND(SUM($B$22:R22)&gt;0,SUM($AR$33:BF33)=20),10/4+BE22,0)))</f>
        <v>0</v>
      </c>
      <c r="BG22" s="161">
        <f>IF(BG33=0,BF22,IF(AND(SUM($B$22:S22)&gt;0,SUM($AR$33:BG33)=10),10/3,IF(AND(SUM($B$22:S22)&gt;0,SUM($AR$33:BG33)=20),10/4+BF22,0)))</f>
        <v>0</v>
      </c>
      <c r="BH22" s="161">
        <f>IF(BH33=0,BG22,IF(AND(SUM($B$22:T22)&gt;0,SUM($AR$33:BH33)=10),10/3,IF(AND(SUM($B$22:T22)&gt;0,SUM($AR$33:BH33)=20),10/4+BG22,0)))</f>
        <v>0</v>
      </c>
      <c r="BI22" s="161">
        <f>IF(BI33=0,BH22,IF(AND(SUM($B$22:U22)&gt;0,SUM($AR$33:BI33)=10),10/3,IF(AND(SUM($B$22:U22)&gt;0,SUM($AR$33:BI33)=20),10/4+BH22,0)))</f>
        <v>0</v>
      </c>
      <c r="BJ22" s="167"/>
      <c r="BK22" s="167">
        <f>IF(AND(B22="X",OR(B4="B",B13="B")),10,0)</f>
        <v>0</v>
      </c>
      <c r="BL22" s="167">
        <f t="shared" ref="BL22:BN22" si="49">IF(AND(C22="X",OR(C4="B",C13="B")),10,0)</f>
        <v>0</v>
      </c>
      <c r="BM22" s="167">
        <f t="shared" si="49"/>
        <v>0</v>
      </c>
      <c r="BN22" s="167">
        <f t="shared" si="49"/>
        <v>0</v>
      </c>
      <c r="BO22" s="167">
        <f>IF(AND(F22="X",COUNTIF($B$13:F26,"X")&gt;4,$W$13&lt;3),10,0)+IF(AND(F22="X",OR(F13="B",F4="B")),10,0)</f>
        <v>0</v>
      </c>
      <c r="BP22" s="167">
        <f>IF(AND(G22="X",COUNTIF($B$13:G26,"X")&gt;4,$W$13&lt;3),10,0)+IF(AND(G22="X",OR(G13="B",G4="B")),10,0)</f>
        <v>0</v>
      </c>
      <c r="BQ22" s="167">
        <f>IF(AND(H22="X",COUNTIF($B$13:H26,"X")&gt;4,$W$13&lt;3),10,0)+IF(AND(H22="X",OR(H13="B",H4="B")),10,0)</f>
        <v>0</v>
      </c>
      <c r="BR22" s="167">
        <f>IF(AND(I22="X",COUNTIF($B$13:I26,"X")&gt;4,$W$13&lt;3),10,0)+IF(AND(I22="X",OR(I13="B",I4="B")),10,0)</f>
        <v>0</v>
      </c>
      <c r="BS22" s="167">
        <f>IF(AND(J22="X",COUNTIF($B$13:J26,"X")&gt;4,$W$13&lt;3),10,0)+IF(AND(J22="X",OR(J13="B",J4="B")),10,0)</f>
        <v>0</v>
      </c>
      <c r="BT22" s="167">
        <f>IF(AND(K22="X",COUNTIF($B$13:K26,"X")&gt;4,$W$13&lt;3),10,0)+IF(AND(K22="X",OR(K13="B",K4="B")),10,0)</f>
        <v>0</v>
      </c>
      <c r="BU22" s="167">
        <f>IF(AND(L22="X",COUNTIF($B$13:L26,"X")&gt;4,$W$13&lt;3),10,0)+IF(AND(L22="X",OR(L13="B",L4="B")),10,0)</f>
        <v>0</v>
      </c>
      <c r="BV22" s="167">
        <f>IF(AND(M22="X",COUNTIF($B$13:M26,"X")&gt;4,$W$13&lt;3),10,0)+IF(AND(M22="X",OR(M13="B",M4="B")),10,0)</f>
        <v>0</v>
      </c>
      <c r="BW22" s="167">
        <f>IF(AND(N22="X",COUNTIF($B$13:N26,"X")&gt;4,$W$13&lt;3),10,0)+IF(AND(N22="X",OR(N13="B",N4="B")),10,0)</f>
        <v>0</v>
      </c>
      <c r="BX22" s="167">
        <f>IF(AND(O22="X",COUNTIF($B$13:O26,"X")&gt;4,$W$13&lt;3),10,0)+IF(AND(O22="X",OR(O13="B",O4="B")),10,0)</f>
        <v>0</v>
      </c>
      <c r="BY22" s="167">
        <f>IF(AND(P22="X",COUNTIF($B$13:P26,"X")&gt;4,$W$13&lt;3),10,0)+IF(AND(P22="X",OR(P13="B",P4="B")),10,0)</f>
        <v>0</v>
      </c>
      <c r="BZ22" s="167">
        <f t="shared" ref="BZ22:CD22" si="50">IF(AND(Q22="X",OR(Q4="B",Q13="B")),10,0)</f>
        <v>0</v>
      </c>
      <c r="CA22" s="167">
        <f t="shared" si="50"/>
        <v>0</v>
      </c>
      <c r="CB22" s="167">
        <f t="shared" si="50"/>
        <v>0</v>
      </c>
      <c r="CC22" s="167">
        <f t="shared" si="50"/>
        <v>0</v>
      </c>
      <c r="CD22" s="167">
        <f t="shared" si="50"/>
        <v>0</v>
      </c>
      <c r="CF22" s="153">
        <f>COUNTIFS(B22:U22,"X",$B$3:$U$3,$CF$3)</f>
        <v>0</v>
      </c>
      <c r="CG22" s="153">
        <f>COUNTIFS(B22:U22,"X",$B$3:$U$3,$CG$3)</f>
        <v>0</v>
      </c>
      <c r="CH22" s="153">
        <f>COUNTIFS(B22:U22,"X",$B$3:$U$3,$CH$3)</f>
        <v>0</v>
      </c>
      <c r="CI22" s="153">
        <f>COUNTIFS(B22:U22,"X",$B$3:$U$3,$CI$3)</f>
        <v>0</v>
      </c>
      <c r="CJ22" s="153">
        <f>COUNTIFS(B22:U22,"X",$B$3:$U$3,$CJ$3)</f>
        <v>0</v>
      </c>
      <c r="CK22" s="153">
        <f>COUNTIFS(B22:U22,"X",$B$3:$U$3,$CK$3)</f>
        <v>0</v>
      </c>
      <c r="CL22" s="153">
        <f>COUNTIFS(B22:U22,"X",$B$3:$U$3,$CL$3)</f>
        <v>0</v>
      </c>
    </row>
    <row r="23" spans="1:90" ht="18" customHeight="1" x14ac:dyDescent="0.2">
      <c r="A23" s="239"/>
      <c r="B23" s="235"/>
      <c r="C23" s="235"/>
      <c r="D23" s="235"/>
      <c r="E23" s="235"/>
      <c r="F23" s="235"/>
      <c r="G23" s="235"/>
      <c r="H23" s="235"/>
      <c r="I23" s="235"/>
      <c r="J23" s="235"/>
      <c r="K23" s="235"/>
      <c r="L23" s="235"/>
      <c r="M23" s="235"/>
      <c r="N23" s="235"/>
      <c r="O23" s="235"/>
      <c r="P23" s="235"/>
      <c r="Q23" s="235"/>
      <c r="R23" s="235"/>
      <c r="S23" s="235"/>
      <c r="T23" s="235"/>
      <c r="U23" s="235"/>
      <c r="V23" s="51">
        <f>IF(OR(SUM(B23:U23)&gt;80,AND(COUNTIF(B23:U23,"X")&gt;2,SUM(B23:U23)-10=70)),"ERR",IF(AND(COUNTIF(B23:U23,"X")=0,SUM(B23:U23)=80),90,IF(COUNTIF(B23:U23,"X")&gt;2,SUM(B23:U23)-10,SUM(B23:U23))))</f>
        <v>0</v>
      </c>
      <c r="W23" s="170">
        <f>IF(COUNTIF(B23:U23,"X")&gt;3,"ERR",COUNTIF(B23:U23,"X"))</f>
        <v>0</v>
      </c>
      <c r="X23" s="141">
        <f>SUMIFS($B$23:$U$23,$B$3:$U$3,X1)</f>
        <v>0</v>
      </c>
      <c r="Y23" s="141">
        <f t="shared" ref="Y23:AD23" si="51">SUMIFS($B$23:$U$23,$B$3:$U$3,Y1)</f>
        <v>0</v>
      </c>
      <c r="Z23" s="141">
        <f t="shared" si="51"/>
        <v>0</v>
      </c>
      <c r="AA23" s="141">
        <f t="shared" si="51"/>
        <v>0</v>
      </c>
      <c r="AB23" s="141">
        <f t="shared" si="51"/>
        <v>0</v>
      </c>
      <c r="AC23" s="141">
        <f t="shared" si="51"/>
        <v>0</v>
      </c>
      <c r="AD23" s="141">
        <f t="shared" si="51"/>
        <v>0</v>
      </c>
      <c r="AE23" s="160"/>
      <c r="AF23" s="160"/>
      <c r="AH23" s="222">
        <f>COUNTIF(B23:U23,20)+COUNTIF(B23:U23,"B")</f>
        <v>0</v>
      </c>
      <c r="AI23" s="222">
        <f>COUNTIF(B23:U23,"X")+COUNTIF(B23:U23,"-")+AH23</f>
        <v>0</v>
      </c>
      <c r="AJ23" s="150">
        <f>MAX(AR23:BI23)+COUNTIF(B23:U23,20)*20+IF(V23=90,10,0)+COUNTIF(B23:U23,"B")*10</f>
        <v>0</v>
      </c>
      <c r="AK23" s="151">
        <f>IF(W23&lt;3,COUNTIF(Q23:U23,"X")*10,IF(W23=3,10,0))+SUM(BK23:CD23)</f>
        <v>0</v>
      </c>
      <c r="AL23" s="151">
        <f>SUM(B23:U23)/20</f>
        <v>0</v>
      </c>
      <c r="AM23" s="151">
        <f t="shared" ref="AM23:AM26" si="52">COUNTIF(B23:U23,"B")</f>
        <v>0</v>
      </c>
      <c r="AN23" s="151">
        <f t="shared" ref="AN23:AN26" si="53">COUNTIF(B23:U23,"X")+AL23</f>
        <v>0</v>
      </c>
      <c r="AO23" s="151">
        <f t="shared" ref="AO23:AO26" si="54">COUNTIF(B23:U23,"-")+AM23</f>
        <v>0</v>
      </c>
      <c r="AP23" s="151">
        <f>IF(V23&gt;=80,1,0)</f>
        <v>0</v>
      </c>
      <c r="AQ23" s="151"/>
      <c r="AR23" s="161">
        <f>IF(AR33=0,AQ23,IF(AND(SUM($B$23:D23)&gt;0,SUM($AR$33:AR33)=10),10/3,IF(AND(SUM($B$23:D23)&gt;0,SUM($AR$33:AR33)=20),10/4+AQ23,0)))</f>
        <v>0</v>
      </c>
      <c r="AS23" s="161">
        <f>IF(AS33=0,AR23,IF(AND(SUM($B$23:E23)&gt;0,SUM($AR$33:AS33)=10),10/3,IF(AND(SUM($B$23:E23)&gt;0,SUM($AR$33:AS33)=20),10/4+AR23,0)))</f>
        <v>0</v>
      </c>
      <c r="AT23" s="161">
        <f>IF(AT33=0,AS23,IF(AND(SUM($B$23:F23)&gt;0,SUM($AR$33:AT33)=10),10/3,IF(AND(SUM($B$23:F23)&gt;0,SUM($AR$33:AT33)=20),10/4+AS23,0)))</f>
        <v>0</v>
      </c>
      <c r="AU23" s="161">
        <f>IF(AU33=0,AT23,IF(AND(SUM($B$23:G23)&gt;0,SUM($AR$33:AU33)=10),10/3,IF(AND(SUM($B$23:G23)&gt;0,SUM($AR$33:AU33)=20),10/4+AT23,0)))</f>
        <v>0</v>
      </c>
      <c r="AV23" s="161">
        <f>IF(AV33=0,AU23,IF(AND(SUM($B$23:H23)&gt;0,SUM($AR$33:AV33)=10),10/3,IF(AND(SUM($B$23:H23)&gt;0,SUM($AR$33:AV33)=20),10/4+AU23,0)))</f>
        <v>0</v>
      </c>
      <c r="AW23" s="161">
        <f>IF(AW33=0,AV23,IF(AND(SUM($B$23:I23)&gt;0,SUM($AR$33:AW33)=10),10/3,IF(AND(SUM($B$23:I23)&gt;0,SUM($AR$33:AW33)=20),10/4+AV23,0)))</f>
        <v>0</v>
      </c>
      <c r="AX23" s="161">
        <f>IF(AX33=0,AW23,IF(AND(SUM($B$23:J23)&gt;0,SUM($AR$33:AX33)=10),10/3,IF(AND(SUM($B$23:J23)&gt;0,SUM($AR$33:AX33)=20),10/4+AW23,0)))</f>
        <v>0</v>
      </c>
      <c r="AY23" s="161">
        <f>IF(AY33=0,AX23,IF(AND(SUM($B$23:K23)&gt;0,SUM($AR$33:AY33)=10),10/3,IF(AND(SUM($B$23:K23)&gt;0,SUM($AR$33:AY33)=20),10/4+AX23,0)))</f>
        <v>0</v>
      </c>
      <c r="AZ23" s="161">
        <f>IF(AZ33=0,AY23,IF(AND(SUM($B$23:L23)&gt;0,SUM($AR$33:AZ33)=10),10/3,IF(AND(SUM($B$23:L23)&gt;0,SUM($AR$33:AZ33)=20),10/4+AY23,0)))</f>
        <v>0</v>
      </c>
      <c r="BA23" s="161">
        <f>IF(BA33=0,AZ23,IF(AND(SUM($B$23:M23)&gt;0,SUM($AR$33:BA33)=10),10/3,IF(AND(SUM($B$23:M23)&gt;0,SUM($AR$33:BA33)=20),10/4+AZ23,0)))</f>
        <v>0</v>
      </c>
      <c r="BB23" s="161">
        <f>IF(BB33=0,BA23,IF(AND(SUM($B$23:N23)&gt;0,SUM($AR$33:BB33)=10),10/3,IF(AND(SUM($B$23:N23)&gt;0,SUM($AR$33:BB33)=20),10/4+BA23,0)))</f>
        <v>0</v>
      </c>
      <c r="BC23" s="161">
        <f>IF(BC33=0,BB23,IF(AND(SUM($B$23:O23)&gt;0,SUM($AR$33:BC33)=10),10/3,IF(AND(SUM($B$23:O23)&gt;0,SUM($AR$33:BC33)=20),10/4+BB23,0)))</f>
        <v>0</v>
      </c>
      <c r="BD23" s="161">
        <f>IF(BD33=0,BC23,IF(AND(SUM($B$23:P23)&gt;0,SUM($AR$33:BD33)=10),10/3,IF(AND(SUM($B$23:P23)&gt;0,SUM($AR$33:BD33)=20),10/4+BC23,0)))</f>
        <v>0</v>
      </c>
      <c r="BE23" s="161">
        <f>IF(BE33=0,BD23,IF(AND(SUM($B$23:Q23)&gt;0,SUM($AR$33:BE33)=10),10/3,IF(AND(SUM($B$23:Q23)&gt;0,SUM($AR$33:BE33)=20),10/4+BD23,0)))</f>
        <v>0</v>
      </c>
      <c r="BF23" s="161">
        <f>IF(BF33=0,BE23,IF(AND(SUM($B$23:R23)&gt;0,SUM($AR$33:BF33)=10),10/3,IF(AND(SUM($B$23:R23)&gt;0,SUM($AR$33:BF33)=20),10/4+BE23,0)))</f>
        <v>0</v>
      </c>
      <c r="BG23" s="161">
        <f>IF(BG33=0,BF23,IF(AND(SUM($B$23:S23)&gt;0,SUM($AR$33:BG33)=10),10/3,IF(AND(SUM($B$23:S23)&gt;0,SUM($AR$33:BG33)=20),10/4+BF23,0)))</f>
        <v>0</v>
      </c>
      <c r="BH23" s="161">
        <f>IF(BH33=0,BG23,IF(AND(SUM($B$23:T23)&gt;0,SUM($AR$33:BH33)=10),10/3,IF(AND(SUM($B$23:T23)&gt;0,SUM($AR$33:BH33)=20),10/4+BG23,0)))</f>
        <v>0</v>
      </c>
      <c r="BI23" s="161">
        <f>IF(BI33=0,BH23,IF(AND(SUM($B$23:U23)&gt;0,SUM($AR$33:BI33)=10),10/3,IF(AND(SUM($B$23:U23)&gt;0,SUM($AR$33:BI33)=20),10/4+BH23,0)))</f>
        <v>0</v>
      </c>
      <c r="BK23" s="167">
        <f>IF(AND(B23="X",OR(B14="B",B5="B")),10,0)</f>
        <v>0</v>
      </c>
      <c r="BL23" s="167">
        <f t="shared" ref="BL23:BN26" si="55">IF(AND(C23="X",OR(C14="B",C5="B")),10,0)</f>
        <v>0</v>
      </c>
      <c r="BM23" s="167">
        <f t="shared" si="55"/>
        <v>0</v>
      </c>
      <c r="BN23" s="167">
        <f t="shared" si="55"/>
        <v>0</v>
      </c>
      <c r="BO23" s="167">
        <f>IF(AND(F23="X",COUNTIF($B$13:F27,"X")&gt;4,$W$14&lt;3),10,0)+IF(AND(F23="X",OR(F14="B",F5="B")),10,0)</f>
        <v>0</v>
      </c>
      <c r="BP23" s="167">
        <f>IF(AND(G23="X",COUNTIF($B$13:G27,"X")&gt;4,$W$14&lt;3),10,0)+IF(AND(G23="X",OR(G14="B",G5="B")),10,0)</f>
        <v>0</v>
      </c>
      <c r="BQ23" s="167">
        <f>IF(AND(H23="X",COUNTIF($B$13:H27,"X")&gt;4,$W$14&lt;3),10,0)+IF(AND(H23="X",OR(H14="B",H5="B")),10,0)</f>
        <v>0</v>
      </c>
      <c r="BR23" s="167">
        <f>IF(AND(I23="X",COUNTIF($B$13:I27,"X")&gt;4,$W$14&lt;3),10,0)+IF(AND(I23="X",OR(I14="B",I5="B")),10,0)</f>
        <v>0</v>
      </c>
      <c r="BS23" s="167">
        <f>IF(AND(J23="X",COUNTIF($B$13:J27,"X")&gt;4,$W$14&lt;3),10,0)+IF(AND(J23="X",OR(J14="B",J5="B")),10,0)</f>
        <v>0</v>
      </c>
      <c r="BT23" s="167">
        <f>IF(AND(K23="X",COUNTIF($B$13:K27,"X")&gt;4,$W$14&lt;3),10,0)+IF(AND(K23="X",OR(K14="B",K5="B")),10,0)</f>
        <v>0</v>
      </c>
      <c r="BU23" s="167">
        <f>IF(AND(L23="X",COUNTIF($B$13:L27,"X")&gt;4,$W$14&lt;3),10,0)+IF(AND(L23="X",OR(L14="B",L5="B")),10,0)</f>
        <v>0</v>
      </c>
      <c r="BV23" s="167">
        <f>IF(AND(M23="X",COUNTIF($B$13:M27,"X")&gt;4,$W$14&lt;3),10,0)+IF(AND(M23="X",OR(M14="B",M5="B")),10,0)</f>
        <v>0</v>
      </c>
      <c r="BW23" s="167">
        <f>IF(AND(N23="X",COUNTIF($B$13:N27,"X")&gt;4,$W$14&lt;3),10,0)+IF(AND(N23="X",OR(N14="B",N5="B")),10,0)</f>
        <v>0</v>
      </c>
      <c r="BX23" s="167">
        <f>IF(AND(O23="X",COUNTIF($B$13:O27,"X")&gt;4,$W$14&lt;3),10,0)+IF(AND(O23="X",OR(O14="B",O5="B")),10,0)</f>
        <v>0</v>
      </c>
      <c r="BY23" s="167">
        <f>IF(AND(P23="X",COUNTIF($B$13:P27,"X")&gt;4,$W$14&lt;3),10,0)+IF(AND(P23="X",OR(P14="B",P5="B")),10,0)</f>
        <v>0</v>
      </c>
      <c r="BZ23" s="167">
        <f t="shared" ref="BZ23:CD26" si="56">IF(AND(Q23="X",OR(Q14="B",Q5="B")),10,0)</f>
        <v>0</v>
      </c>
      <c r="CA23" s="167">
        <f t="shared" si="56"/>
        <v>0</v>
      </c>
      <c r="CB23" s="167">
        <f t="shared" si="56"/>
        <v>0</v>
      </c>
      <c r="CC23" s="167">
        <f t="shared" si="56"/>
        <v>0</v>
      </c>
      <c r="CD23" s="167">
        <f t="shared" si="56"/>
        <v>0</v>
      </c>
      <c r="CF23" s="153">
        <f t="shared" ref="CF23:CF26" si="57">COUNTIFS(B23:U23,"X",$B$3:$U$3,$CF$3)</f>
        <v>0</v>
      </c>
      <c r="CG23" s="153">
        <f t="shared" ref="CG23:CG26" si="58">COUNTIFS(B23:U23,"X",$B$3:$U$3,$CG$3)</f>
        <v>0</v>
      </c>
      <c r="CH23" s="153">
        <f t="shared" ref="CH23:CH26" si="59">COUNTIFS(B23:U23,"X",$B$3:$U$3,$CH$3)</f>
        <v>0</v>
      </c>
      <c r="CI23" s="153">
        <f t="shared" ref="CI23:CI26" si="60">COUNTIFS(B23:U23,"X",$B$3:$U$3,$CI$3)</f>
        <v>0</v>
      </c>
      <c r="CJ23" s="153">
        <f t="shared" ref="CJ23:CJ26" si="61">COUNTIFS(B23:U23,"X",$B$3:$U$3,$CJ$3)</f>
        <v>0</v>
      </c>
      <c r="CK23" s="153">
        <f t="shared" ref="CK23:CK26" si="62">COUNTIFS(B23:U23,"X",$B$3:$U$3,$CK$3)</f>
        <v>0</v>
      </c>
      <c r="CL23" s="153">
        <f t="shared" ref="CL23:CL26" si="63">COUNTIFS(B23:U23,"X",$B$3:$U$3,$CL$3)</f>
        <v>0</v>
      </c>
    </row>
    <row r="24" spans="1:90" ht="18" customHeight="1" x14ac:dyDescent="0.2">
      <c r="A24" s="239"/>
      <c r="B24" s="232"/>
      <c r="C24" s="232"/>
      <c r="D24" s="232"/>
      <c r="E24" s="232"/>
      <c r="F24" s="232"/>
      <c r="G24" s="232"/>
      <c r="H24" s="232"/>
      <c r="I24" s="232"/>
      <c r="J24" s="232"/>
      <c r="K24" s="232"/>
      <c r="L24" s="232"/>
      <c r="M24" s="232"/>
      <c r="N24" s="232"/>
      <c r="O24" s="232"/>
      <c r="P24" s="232"/>
      <c r="Q24" s="232"/>
      <c r="R24" s="232"/>
      <c r="S24" s="232"/>
      <c r="T24" s="232"/>
      <c r="U24" s="232"/>
      <c r="V24" s="48">
        <f>IF(OR(SUM(B24:U24)&gt;80,AND(COUNTIF(B24:U24,"X")&gt;2,SUM(B24:U24)-10=70)),"ERR",IF(AND(COUNTIF(B24:U24,"X")=0,SUM(B24:U24)=80),90,IF(COUNTIF(B24:U24,"X")&gt;2,SUM(B24:U24)-10,SUM(B24:U24))))</f>
        <v>0</v>
      </c>
      <c r="W24" s="169">
        <f>IF(COUNTIF(B24:U24,"X")&gt;3,"ERR",COUNTIF(B24:U24,"X"))</f>
        <v>0</v>
      </c>
      <c r="X24" s="141">
        <f>SUMIFS($B$24:$U$24,$B$3:$U$3,X1)</f>
        <v>0</v>
      </c>
      <c r="Y24" s="141">
        <f t="shared" ref="Y24:AD24" si="64">SUMIFS($B$24:$U$24,$B$3:$U$3,Y1)</f>
        <v>0</v>
      </c>
      <c r="Z24" s="141">
        <f t="shared" si="64"/>
        <v>0</v>
      </c>
      <c r="AA24" s="141">
        <f t="shared" si="64"/>
        <v>0</v>
      </c>
      <c r="AB24" s="141">
        <f t="shared" si="64"/>
        <v>0</v>
      </c>
      <c r="AC24" s="141">
        <f t="shared" si="64"/>
        <v>0</v>
      </c>
      <c r="AD24" s="141">
        <f t="shared" si="64"/>
        <v>0</v>
      </c>
      <c r="AE24" s="160"/>
      <c r="AF24" s="160"/>
      <c r="AH24" s="222">
        <f>COUNTIF(B24:U24,20)+COUNTIF(B24:U24,"B")</f>
        <v>0</v>
      </c>
      <c r="AI24" s="222">
        <f t="shared" ref="AI24:AI26" si="65">COUNTIF(B24:U24,"X")+COUNTIF(B24:U24,"-")+AH24</f>
        <v>0</v>
      </c>
      <c r="AJ24" s="150">
        <f>MAX(AR24:BI24)+COUNTIF(B24:U24,20)*20+IF(V24=90,10,0)+COUNTIF(B24:U24,"B")*10</f>
        <v>0</v>
      </c>
      <c r="AK24" s="151">
        <f>IF(W24&lt;3,COUNTIF(Q24:U24,"X")*10,IF(W24=3,10,0))+SUM(BK24:CD24)</f>
        <v>0</v>
      </c>
      <c r="AL24" s="151">
        <f>SUM(B24:U24)/20</f>
        <v>0</v>
      </c>
      <c r="AM24" s="151">
        <f>COUNTIF(B24:U24,"B")</f>
        <v>0</v>
      </c>
      <c r="AN24" s="151">
        <f>COUNTIF(B24:U24,"X")+AL24</f>
        <v>0</v>
      </c>
      <c r="AO24" s="151">
        <f>COUNTIF(B24:U24,"-")+AM24</f>
        <v>0</v>
      </c>
      <c r="AP24" s="151">
        <f t="shared" ref="AP24:AP26" si="66">IF(V24&gt;=80,1,0)</f>
        <v>0</v>
      </c>
      <c r="AQ24" s="151"/>
      <c r="AR24" s="161">
        <f>IF(AR33=0,AQ24,IF(AND(SUM($B$24:D24)&gt;0,SUM($AR$33:AR33)=10),10/3,IF(AND(SUM($B$24:D24)&gt;0,SUM($AR$33:AR33)=20),10/4+AQ24,0)))</f>
        <v>0</v>
      </c>
      <c r="AS24" s="161">
        <f>IF(AS33=0,AR24,IF(AND(SUM($B$24:E24)&gt;0,SUM($AR$33:AS33)=10),10/3,IF(AND(SUM($B$24:E24)&gt;0,SUM($AR$33:AS33)=20),10/4+AR24,0)))</f>
        <v>0</v>
      </c>
      <c r="AT24" s="161">
        <f>IF(AT33=0,AS24,IF(AND(SUM($B$24:F24)&gt;0,SUM($AR$33:AT33)=10),10/3,IF(AND(SUM($B$24:F24)&gt;0,SUM($AR$33:AT33)=20),10/4+AS24,0)))</f>
        <v>0</v>
      </c>
      <c r="AU24" s="161">
        <f>IF(AU33=0,AT24,IF(AND(SUM($B$24:G24)&gt;0,SUM($AR$33:AU33)=10),10/3,IF(AND(SUM($B$24:G24)&gt;0,SUM($AR$33:AU33)=20),10/4+AT24,0)))</f>
        <v>0</v>
      </c>
      <c r="AV24" s="161">
        <f>IF(AV33=0,AU24,IF(AND(SUM($B$24:H24)&gt;0,SUM($AR$33:AV33)=10),10/3,IF(AND(SUM($B$24:H24)&gt;0,SUM($AR$33:AV33)=20),10/4+AU24,0)))</f>
        <v>0</v>
      </c>
      <c r="AW24" s="161">
        <f>IF(AW33=0,AV24,IF(AND(SUM($B$24:I24)&gt;0,SUM($AR$33:AW33)=10),10/3,IF(AND(SUM($B$24:I24)&gt;0,SUM($AR$33:AW33)=20),10/4+AV24,0)))</f>
        <v>0</v>
      </c>
      <c r="AX24" s="161">
        <f>IF(AX33=0,AW24,IF(AND(SUM($B$24:J24)&gt;0,SUM($AR$33:AX33)=10),10/3,IF(AND(SUM($B$24:J24)&gt;0,SUM($AR$33:AX33)=20),10/4+AW24,0)))</f>
        <v>0</v>
      </c>
      <c r="AY24" s="161">
        <f>IF(AY33=0,AX24,IF(AND(SUM($B$24:K24)&gt;0,SUM($AR$33:AY33)=10),10/3,IF(AND(SUM($B$24:K24)&gt;0,SUM($AR$33:AY33)=20),10/4+AX24,0)))</f>
        <v>0</v>
      </c>
      <c r="AZ24" s="161">
        <f>IF(AZ33=0,AY24,IF(AND(SUM($B$24:L24)&gt;0,SUM($AR$33:AZ33)=10),10/3,IF(AND(SUM($B$24:L24)&gt;0,SUM($AR$33:AZ33)=20),10/4+AY24,0)))</f>
        <v>0</v>
      </c>
      <c r="BA24" s="161">
        <f>IF(BA33=0,AZ24,IF(AND(SUM($B$24:M24)&gt;0,SUM($AR$33:BA33)=10),10/3,IF(AND(SUM($B$24:M24)&gt;0,SUM($AR$33:BA33)=20),10/4+AZ24,0)))</f>
        <v>0</v>
      </c>
      <c r="BB24" s="161">
        <f>IF(BB33=0,BA24,IF(AND(SUM($B$24:N24)&gt;0,SUM($AR$33:BB33)=10),10/3,IF(AND(SUM($B$24:N24)&gt;0,SUM($AR$33:BB33)=20),10/4+BA24,0)))</f>
        <v>0</v>
      </c>
      <c r="BC24" s="161">
        <f>IF(BC33=0,BB24,IF(AND(SUM($B$24:O24)&gt;0,SUM($AR$33:BC33)=10),10/3,IF(AND(SUM($B$24:O24)&gt;0,SUM($AR$33:BC33)=20),10/4+BB24,0)))</f>
        <v>0</v>
      </c>
      <c r="BD24" s="161">
        <f>IF(BD33=0,BC24,IF(AND(SUM($B$24:P24)&gt;0,SUM($AR$33:BD33)=10),10/3,IF(AND(SUM($B$24:P24)&gt;0,SUM($AR$33:BD33)=20),10/4+BC24,0)))</f>
        <v>0</v>
      </c>
      <c r="BE24" s="161">
        <f>IF(BE33=0,BD24,IF(AND(SUM($B$24:Q24)&gt;0,SUM($AR$33:BE33)=10),10/3,IF(AND(SUM($B$24:Q24)&gt;0,SUM($AR$33:BE33)=20),10/4+BD24,0)))</f>
        <v>0</v>
      </c>
      <c r="BF24" s="161">
        <f>IF(BF33=0,BE24,IF(AND(SUM($B$24:R24)&gt;0,SUM($AR$33:BF33)=10),10/3,IF(AND(SUM($B$24:R24)&gt;0,SUM($AR$33:BF33)=20),10/4+BE24,0)))</f>
        <v>0</v>
      </c>
      <c r="BG24" s="161">
        <f>IF(BG33=0,BF24,IF(AND(SUM($B$24:S24)&gt;0,SUM($AR$33:BG33)=10),10/3,IF(AND(SUM($B$24:S24)&gt;0,SUM($AR$33:BG33)=20),10/4+BF24,0)))</f>
        <v>0</v>
      </c>
      <c r="BH24" s="161">
        <f>IF(BH33=0,BG24,IF(AND(SUM($B$24:T24)&gt;0,SUM($AR$33:BH33)=10),10/3,IF(AND(SUM($B$24:T24)&gt;0,SUM($AR$33:BH33)=20),10/4+BG24,0)))</f>
        <v>0</v>
      </c>
      <c r="BI24" s="161">
        <f>IF(BI33=0,BH24,IF(AND(SUM($B$24:U24)&gt;0,SUM($AR$33:BI33)=10),10/3,IF(AND(SUM($B$24:U24)&gt;0,SUM($AR$33:BI33)=20),10/4+BH24,0)))</f>
        <v>0</v>
      </c>
      <c r="BK24" s="167">
        <f>IF(AND(B24="X",OR(B15="B",B6="B")),10,0)</f>
        <v>0</v>
      </c>
      <c r="BL24" s="167">
        <f t="shared" si="55"/>
        <v>0</v>
      </c>
      <c r="BM24" s="167">
        <f t="shared" si="55"/>
        <v>0</v>
      </c>
      <c r="BN24" s="167">
        <f t="shared" si="55"/>
        <v>0</v>
      </c>
      <c r="BO24" s="167">
        <f>IF(AND(F24="X",COUNTIF($B$13:F28,"X")&gt;4,$W$15&lt;3),10,0)+IF(AND(F24="X",OR(F15="B",F6="B")),10,0)</f>
        <v>0</v>
      </c>
      <c r="BP24" s="167">
        <f>IF(AND(G24="X",COUNTIF($B$13:G28,"X")&gt;4,$W$15&lt;3),10,0)+IF(AND(G24="X",OR(G15="B",G6="B")),10,0)</f>
        <v>0</v>
      </c>
      <c r="BQ24" s="167">
        <f>IF(AND(H24="X",COUNTIF($B$13:H28,"X")&gt;4,$W$15&lt;3),10,0)+IF(AND(H24="X",OR(H15="B",H6="B")),10,0)</f>
        <v>0</v>
      </c>
      <c r="BR24" s="167">
        <f>IF(AND(I24="X",COUNTIF($B$13:I28,"X")&gt;4,$W$15&lt;3),10,0)+IF(AND(I24="X",OR(I15="B",I6="B")),10,0)</f>
        <v>0</v>
      </c>
      <c r="BS24" s="167">
        <f>IF(AND(J24="X",COUNTIF($B$13:J28,"X")&gt;4,$W$15&lt;3),10,0)+IF(AND(J24="X",OR(J15="B",J6="B")),10,0)</f>
        <v>0</v>
      </c>
      <c r="BT24" s="167">
        <f>IF(AND(K24="X",COUNTIF($B$13:K28,"X")&gt;4,$W$15&lt;3),10,0)+IF(AND(K24="X",OR(K15="B",K6="B")),10,0)</f>
        <v>0</v>
      </c>
      <c r="BU24" s="167">
        <f>IF(AND(L24="X",COUNTIF($B$13:L28,"X")&gt;4,$W$15&lt;3),10,0)+IF(AND(L24="X",OR(L15="B",L6="B")),10,0)</f>
        <v>0</v>
      </c>
      <c r="BV24" s="167">
        <f>IF(AND(M24="X",COUNTIF($B$13:M28,"X")&gt;4,$W$15&lt;3),10,0)+IF(AND(M24="X",OR(M15="B",M6="B")),10,0)</f>
        <v>0</v>
      </c>
      <c r="BW24" s="167">
        <f>IF(AND(N24="X",COUNTIF($B$13:N28,"X")&gt;4,$W$15&lt;3),10,0)+IF(AND(N24="X",OR(N15="B",N6="B")),10,0)</f>
        <v>0</v>
      </c>
      <c r="BX24" s="167">
        <f>IF(AND(O24="X",COUNTIF($B$13:O28,"X")&gt;4,$W$15&lt;3),10,0)+IF(AND(O24="X",OR(O15="B",O6="B")),10,0)</f>
        <v>0</v>
      </c>
      <c r="BY24" s="167">
        <f>IF(AND(P24="X",COUNTIF($B$13:P28,"X")&gt;4,$W$15&lt;3),10,0)+IF(AND(P24="X",OR(P15="B",P6="B")),10,0)</f>
        <v>0</v>
      </c>
      <c r="BZ24" s="167">
        <f t="shared" si="56"/>
        <v>0</v>
      </c>
      <c r="CA24" s="167">
        <f t="shared" si="56"/>
        <v>0</v>
      </c>
      <c r="CB24" s="167">
        <f t="shared" si="56"/>
        <v>0</v>
      </c>
      <c r="CC24" s="167">
        <f t="shared" si="56"/>
        <v>0</v>
      </c>
      <c r="CD24" s="167">
        <f t="shared" si="56"/>
        <v>0</v>
      </c>
      <c r="CF24" s="153">
        <f t="shared" si="57"/>
        <v>0</v>
      </c>
      <c r="CG24" s="153">
        <f t="shared" si="58"/>
        <v>0</v>
      </c>
      <c r="CH24" s="153">
        <f t="shared" si="59"/>
        <v>0</v>
      </c>
      <c r="CI24" s="153">
        <f>COUNTIFS(B24:U24,"X",$B$3:$U$3,$CI$3)</f>
        <v>0</v>
      </c>
      <c r="CJ24" s="153">
        <f t="shared" si="61"/>
        <v>0</v>
      </c>
      <c r="CK24" s="153">
        <f t="shared" si="62"/>
        <v>0</v>
      </c>
      <c r="CL24" s="153">
        <f t="shared" si="63"/>
        <v>0</v>
      </c>
    </row>
    <row r="25" spans="1:90" ht="18" customHeight="1" x14ac:dyDescent="0.2">
      <c r="A25" s="239"/>
      <c r="B25" s="235"/>
      <c r="C25" s="236"/>
      <c r="D25" s="235"/>
      <c r="E25" s="235"/>
      <c r="F25" s="236"/>
      <c r="G25" s="235"/>
      <c r="H25" s="235"/>
      <c r="I25" s="236"/>
      <c r="J25" s="235"/>
      <c r="K25" s="235"/>
      <c r="L25" s="236"/>
      <c r="M25" s="235"/>
      <c r="N25" s="235"/>
      <c r="O25" s="235"/>
      <c r="P25" s="235"/>
      <c r="Q25" s="235"/>
      <c r="R25" s="235"/>
      <c r="S25" s="235"/>
      <c r="T25" s="236"/>
      <c r="U25" s="235"/>
      <c r="V25" s="51">
        <f>IF(OR(SUM(B25:U25)&gt;80,AND(COUNTIF(B25:U25,"X")&gt;2,SUM(B25:U25)-10=70)),"ERR",IF(AND(COUNTIF(B25:U25,"X")=0,SUM(B25:U25)=80),90,IF(COUNTIF(B25:U25,"X")&gt;2,SUM(B25:U25)-10,SUM(B25:U25))))</f>
        <v>0</v>
      </c>
      <c r="W25" s="170">
        <f>IF(COUNTIF(B25:U25,"X")&gt;3,"ERR",COUNTIF(B25:U25,"X"))</f>
        <v>0</v>
      </c>
      <c r="X25" s="141">
        <f>SUMIFS($B$25:$U$25,$B$3:$U$3,X1)</f>
        <v>0</v>
      </c>
      <c r="Y25" s="141">
        <f t="shared" ref="Y25:AD25" si="67">SUMIFS($B$25:$U$25,$B$3:$U$3,Y1)</f>
        <v>0</v>
      </c>
      <c r="Z25" s="141">
        <f t="shared" si="67"/>
        <v>0</v>
      </c>
      <c r="AA25" s="141">
        <f t="shared" si="67"/>
        <v>0</v>
      </c>
      <c r="AB25" s="141">
        <f t="shared" si="67"/>
        <v>0</v>
      </c>
      <c r="AC25" s="141">
        <f t="shared" si="67"/>
        <v>0</v>
      </c>
      <c r="AD25" s="141">
        <f t="shared" si="67"/>
        <v>0</v>
      </c>
      <c r="AE25" s="160"/>
      <c r="AF25" s="160"/>
      <c r="AH25" s="222">
        <f>COUNTIF(B25:U25,20)+COUNTIF(B25:U25,"B")</f>
        <v>0</v>
      </c>
      <c r="AI25" s="222">
        <f t="shared" si="65"/>
        <v>0</v>
      </c>
      <c r="AJ25" s="150">
        <f>MAX(AR25:BI25)+COUNTIF(B25:U25,20)*20+IF(V25=90,10,0)+COUNTIF(B25:U25,"B")*10</f>
        <v>0</v>
      </c>
      <c r="AK25" s="151">
        <f t="shared" ref="AK25:AK26" si="68">IF(W25&lt;3,COUNTIF(Q25:U25,"X")*10,IF(W25=3,10,0))+SUM(BK25:CD25)</f>
        <v>0</v>
      </c>
      <c r="AL25" s="151">
        <f>SUM(B25:U25)/20</f>
        <v>0</v>
      </c>
      <c r="AM25" s="151">
        <f t="shared" si="52"/>
        <v>0</v>
      </c>
      <c r="AN25" s="151">
        <f t="shared" si="53"/>
        <v>0</v>
      </c>
      <c r="AO25" s="151">
        <f t="shared" si="54"/>
        <v>0</v>
      </c>
      <c r="AP25" s="151">
        <f t="shared" si="66"/>
        <v>0</v>
      </c>
      <c r="AQ25" s="151"/>
      <c r="AR25" s="161">
        <f>IF(AR33=0,AQ25,IF(AND(SUM($B$25:D25)&gt;0,SUM($AR$33:AR33)=10),10/3,IF(AND(SUM($B$25:D25)&gt;0,SUM($AR$33:AR33)=20),10/4+AQ25,0)))</f>
        <v>0</v>
      </c>
      <c r="AS25" s="161">
        <f>IF(AS33=0,AR25,IF(AND(SUM($B$25:E25)&gt;0,SUM($AR$33:AS33)=10),10/3,IF(AND(SUM($B$25:E25)&gt;0,SUM($AR$33:AS33)=20),10/4+AR25,0)))</f>
        <v>0</v>
      </c>
      <c r="AT25" s="161">
        <f>IF(AT33=0,AS25,IF(AND(SUM($B$25:F25)&gt;0,SUM($AR$33:AT33)=10),10/3,IF(AND(SUM($B$25:F25)&gt;0,SUM($AR$33:AT33)=20),10/4+AS25,0)))</f>
        <v>0</v>
      </c>
      <c r="AU25" s="161">
        <f>IF(AU33=0,AT25,IF(AND(SUM($B$25:G25)&gt;0,SUM($AR$33:AU33)=10),10/3,IF(AND(SUM($B$25:G25)&gt;0,SUM($AR$33:AU33)=20),10/4+AT25,0)))</f>
        <v>0</v>
      </c>
      <c r="AV25" s="161">
        <f>IF(AV33=0,AU25,IF(AND(SUM($B$25:H25)&gt;0,SUM($AR$33:AV33)=10),10/3,IF(AND(SUM($B$25:H25)&gt;0,SUM($AR$33:AV33)=20),10/4+AU25,0)))</f>
        <v>0</v>
      </c>
      <c r="AW25" s="161">
        <f>IF(AW33=0,AV25,IF(AND(SUM($B$25:I25)&gt;0,SUM($AR$33:AW33)=10),10/3,IF(AND(SUM($B$25:I25)&gt;0,SUM($AR$33:AW33)=20),10/4+AV25,0)))</f>
        <v>0</v>
      </c>
      <c r="AX25" s="161">
        <f>IF(AX33=0,AW25,IF(AND(SUM($B$25:J25)&gt;0,SUM($AR$33:AX33)=10),10/3,IF(AND(SUM($B$25:J25)&gt;0,SUM($AR$33:AX33)=20),10/4+AW25,0)))</f>
        <v>0</v>
      </c>
      <c r="AY25" s="161">
        <f>IF(AY33=0,AX25,IF(AND(SUM($B$25:K25)&gt;0,SUM($AR$33:AY33)=10),10/3,IF(AND(SUM($B$25:K25)&gt;0,SUM($AR$33:AY33)=20),10/4+AX25,0)))</f>
        <v>0</v>
      </c>
      <c r="AZ25" s="161">
        <f>IF(AZ33=0,AY25,IF(AND(SUM($B$25:L25)&gt;0,SUM($AR$33:AZ33)=10),10/3,IF(AND(SUM($B$25:L25)&gt;0,SUM($AR$33:AZ33)=20),10/4+AY25,0)))</f>
        <v>0</v>
      </c>
      <c r="BA25" s="161">
        <f>IF(BA33=0,AZ25,IF(AND(SUM($B$25:M25)&gt;0,SUM($AR$33:BA33)=10),10/3,IF(AND(SUM($B$25:M25)&gt;0,SUM($AR$33:BA33)=20),10/4+AZ25,0)))</f>
        <v>0</v>
      </c>
      <c r="BB25" s="161">
        <f>IF(BB33=0,BA25,IF(AND(SUM($B$25:N25)&gt;0,SUM($AR$33:BB33)=10),10/3,IF(AND(SUM($B$25:N25)&gt;0,SUM($AR$33:BB33)=20),10/4+BA25,0)))</f>
        <v>0</v>
      </c>
      <c r="BC25" s="161">
        <f>IF(BC33=0,BB25,IF(AND(SUM($B$25:O25)&gt;0,SUM($AR$33:BC33)=10),10/3,IF(AND(SUM($B$25:O25)&gt;0,SUM($AR$33:BC33)=20),10/4+BB25,0)))</f>
        <v>0</v>
      </c>
      <c r="BD25" s="161">
        <f>IF(BD33=0,BC25,IF(AND(SUM($B$25:P25)&gt;0,SUM($AR$33:BD33)=10),10/3,IF(AND(SUM($B$25:P25)&gt;0,SUM($AR$33:BD33)=20),10/4+BC25,0)))</f>
        <v>0</v>
      </c>
      <c r="BE25" s="161">
        <f>IF(BE33=0,BD25,IF(AND(SUM($B$25:Q25)&gt;0,SUM($AR$33:BE33)=10),10/3,IF(AND(SUM($B$25:Q25)&gt;0,SUM($AR$33:BE33)=20),10/4+BD25,0)))</f>
        <v>0</v>
      </c>
      <c r="BF25" s="161">
        <f>IF(BF33=0,BE25,IF(AND(SUM($B$25:R25)&gt;0,SUM($AR$33:BF33)=10),10/3,IF(AND(SUM($B$25:R25)&gt;0,SUM($AR$33:BF33)=20),10/4+BE25,0)))</f>
        <v>0</v>
      </c>
      <c r="BG25" s="161">
        <f>IF(BG33=0,BF25,IF(AND(SUM($B$25:S25)&gt;0,SUM($AR$33:BG33)=10),10/3,IF(AND(SUM($B$25:S25)&gt;0,SUM($AR$33:BG33)=20),10/4+BF25,0)))</f>
        <v>0</v>
      </c>
      <c r="BH25" s="161">
        <f>IF(BH33=0,BG25,IF(AND(SUM($B$25:T25)&gt;0,SUM($AR$33:BH33)=10),10/3,IF(AND(SUM($B$25:T25)&gt;0,SUM($AR$33:BH33)=20),10/4+BG25,0)))</f>
        <v>0</v>
      </c>
      <c r="BI25" s="161">
        <f>IF(BI33=0,BH25,IF(AND(SUM($B$25:U25)&gt;0,SUM($AR$33:BI33)=10),10/3,IF(AND(SUM($B$25:U25)&gt;0,SUM($AR$33:BI33)=20),10/4+BH25,0)))</f>
        <v>0</v>
      </c>
      <c r="BK25" s="167">
        <f>IF(AND(B25="X",OR(B16="B",B7="B")),10,0)</f>
        <v>0</v>
      </c>
      <c r="BL25" s="167">
        <f t="shared" si="55"/>
        <v>0</v>
      </c>
      <c r="BM25" s="167">
        <f t="shared" si="55"/>
        <v>0</v>
      </c>
      <c r="BN25" s="167">
        <f t="shared" si="55"/>
        <v>0</v>
      </c>
      <c r="BO25" s="167">
        <f>IF(AND(F25="X",COUNTIF($B$13:F38,"X")&gt;4,$W$16&lt;3),10,0)+IF(AND(F25="X",OR(F16="B",F7="B")),10,0)</f>
        <v>0</v>
      </c>
      <c r="BP25" s="167">
        <f>IF(AND(G25="X",COUNTIF($B$13:G38,"X")&gt;4,$W$16&lt;3),10,0)+IF(AND(G25="X",OR(G16="B",G7="B")),10,0)</f>
        <v>0</v>
      </c>
      <c r="BQ25" s="167">
        <f>IF(AND(H25="X",COUNTIF($B$13:H38,"X")&gt;4,$W$16&lt;3),10,0)+IF(AND(H25="X",OR(H16="B",H7="B")),10,0)</f>
        <v>0</v>
      </c>
      <c r="BR25" s="167">
        <f>IF(AND(I25="X",COUNTIF($B$13:I38,"X")&gt;4,$W$16&lt;3),10,0)+IF(AND(I25="X",OR(I16="B",I7="B")),10,0)</f>
        <v>0</v>
      </c>
      <c r="BS25" s="167">
        <f>IF(AND(J25="X",COUNTIF($B$13:J38,"X")&gt;4,$W$16&lt;3),10,0)+IF(AND(J25="X",OR(J16="B",J7="B")),10,0)</f>
        <v>0</v>
      </c>
      <c r="BT25" s="167">
        <f>IF(AND(K25="X",COUNTIF($B$13:K38,"X")&gt;4,$W$16&lt;3),10,0)+IF(AND(K25="X",OR(K16="B",K7="B")),10,0)</f>
        <v>0</v>
      </c>
      <c r="BU25" s="167">
        <f>IF(AND(L25="X",COUNTIF($B$13:L38,"X")&gt;4,$W$16&lt;3),10,0)+IF(AND(L25="X",OR(L16="B",L7="B")),10,0)</f>
        <v>0</v>
      </c>
      <c r="BV25" s="167">
        <f>IF(AND(M25="X",COUNTIF($B$13:M38,"X")&gt;4,$W$16&lt;3),10,0)+IF(AND(M25="X",OR(M16="B",M7="B")),10,0)</f>
        <v>0</v>
      </c>
      <c r="BW25" s="167">
        <f>IF(AND(N25="X",COUNTIF($B$13:N38,"X")&gt;4,$W$16&lt;3),10,0)+IF(AND(N25="X",OR(N16="B",N7="B")),10,0)</f>
        <v>0</v>
      </c>
      <c r="BX25" s="167">
        <f>IF(AND(O25="X",COUNTIF($B$13:O38,"X")&gt;4,$W$16&lt;3),10,0)+IF(AND(O25="X",OR(O16="B",O7="B")),10,0)</f>
        <v>0</v>
      </c>
      <c r="BY25" s="167">
        <f>IF(AND(P25="X",COUNTIF($B$13:P38,"X")&gt;4,$W$16&lt;3),10,0)+IF(AND(P25="X",OR(P16="B",P7="B")),10,0)</f>
        <v>0</v>
      </c>
      <c r="BZ25" s="167">
        <f t="shared" si="56"/>
        <v>0</v>
      </c>
      <c r="CA25" s="167">
        <f t="shared" si="56"/>
        <v>0</v>
      </c>
      <c r="CB25" s="167">
        <f t="shared" si="56"/>
        <v>0</v>
      </c>
      <c r="CC25" s="167">
        <f t="shared" si="56"/>
        <v>0</v>
      </c>
      <c r="CD25" s="167">
        <f t="shared" si="56"/>
        <v>0</v>
      </c>
      <c r="CF25" s="153">
        <f t="shared" si="57"/>
        <v>0</v>
      </c>
      <c r="CG25" s="153">
        <f t="shared" si="58"/>
        <v>0</v>
      </c>
      <c r="CH25" s="153">
        <f t="shared" si="59"/>
        <v>0</v>
      </c>
      <c r="CI25" s="153">
        <f t="shared" si="60"/>
        <v>0</v>
      </c>
      <c r="CJ25" s="153">
        <f t="shared" si="61"/>
        <v>0</v>
      </c>
      <c r="CK25" s="153">
        <f t="shared" si="62"/>
        <v>0</v>
      </c>
      <c r="CL25" s="153">
        <f t="shared" si="63"/>
        <v>0</v>
      </c>
    </row>
    <row r="26" spans="1:90" ht="18" customHeight="1" thickBot="1" x14ac:dyDescent="0.25">
      <c r="A26" s="240"/>
      <c r="B26" s="232"/>
      <c r="C26" s="232"/>
      <c r="D26" s="232"/>
      <c r="E26" s="232"/>
      <c r="F26" s="232"/>
      <c r="G26" s="232"/>
      <c r="H26" s="232"/>
      <c r="I26" s="232"/>
      <c r="J26" s="232"/>
      <c r="K26" s="232"/>
      <c r="L26" s="232"/>
      <c r="M26" s="232"/>
      <c r="N26" s="234"/>
      <c r="O26" s="233"/>
      <c r="P26" s="232"/>
      <c r="Q26" s="232"/>
      <c r="R26" s="232"/>
      <c r="S26" s="232"/>
      <c r="T26" s="232"/>
      <c r="U26" s="232"/>
      <c r="V26" s="172">
        <f>IF(OR(SUM(B26:U26)&gt;80,AND(COUNTIF(B26:U26,"X")&gt;2,SUM(B26:U26)-10=70)),"ERR",IF(AND(COUNTIF(B26:U26,"X")=0,SUM(B26:U26)=80),90,IF(COUNTIF(B26:U26,"X")&gt;2,SUM(B26:U26)-10,SUM(B26:U26))))</f>
        <v>0</v>
      </c>
      <c r="W26" s="173">
        <f>IF(COUNTIF(B26:U26,"X")&gt;3,"ERR",COUNTIF(B26:U26,"X"))</f>
        <v>0</v>
      </c>
      <c r="X26" s="141">
        <f>SUMIFS($B$26:$U$26,$B$3:$U$3,X1)</f>
        <v>0</v>
      </c>
      <c r="Y26" s="141">
        <f t="shared" ref="Y26:AD26" si="69">SUMIFS($B$26:$U$26,$B$3:$U$3,Y1)</f>
        <v>0</v>
      </c>
      <c r="Z26" s="141">
        <f t="shared" si="69"/>
        <v>0</v>
      </c>
      <c r="AA26" s="141">
        <f t="shared" si="69"/>
        <v>0</v>
      </c>
      <c r="AB26" s="141">
        <f t="shared" si="69"/>
        <v>0</v>
      </c>
      <c r="AC26" s="141">
        <f t="shared" si="69"/>
        <v>0</v>
      </c>
      <c r="AD26" s="141">
        <f t="shared" si="69"/>
        <v>0</v>
      </c>
      <c r="AE26" s="160"/>
      <c r="AF26" s="160"/>
      <c r="AH26" s="222">
        <f>COUNTIF(B26:U26,20)+COUNTIF(B26:U26,"B")</f>
        <v>0</v>
      </c>
      <c r="AI26" s="222">
        <f t="shared" si="65"/>
        <v>0</v>
      </c>
      <c r="AJ26" s="150">
        <f>MAX(AR26:BI26)+COUNTIF(B26:U26,20)*20+IF(V26=90,10,0)+COUNTIF(B26:U26,"B")*10</f>
        <v>0</v>
      </c>
      <c r="AK26" s="151">
        <f t="shared" si="68"/>
        <v>0</v>
      </c>
      <c r="AL26" s="151">
        <f>SUM(B26:U26)/20</f>
        <v>0</v>
      </c>
      <c r="AM26" s="151">
        <f t="shared" si="52"/>
        <v>0</v>
      </c>
      <c r="AN26" s="151">
        <f t="shared" si="53"/>
        <v>0</v>
      </c>
      <c r="AO26" s="151">
        <f t="shared" si="54"/>
        <v>0</v>
      </c>
      <c r="AP26" s="151">
        <f t="shared" si="66"/>
        <v>0</v>
      </c>
      <c r="AQ26" s="151"/>
      <c r="AR26" s="161">
        <f>IF(AR33=0,AQ26,IF(AND(SUM($B$26:D26)&gt;0,SUM($AR$33:AR33)=10),10/3,IF(AND(SUM($B$26:D26)&gt;0,SUM($AR$33:AR33)=20),10/4+AQ26,0)))</f>
        <v>0</v>
      </c>
      <c r="AS26" s="161">
        <f>IF(AS33=0,AR26,IF(AND(SUM($B$26:E26)&gt;0,SUM($AR$33:AS33)=10),10/3,IF(AND(SUM($B$26:E26)&gt;0,SUM($AR$33:AS33)=20),10/4+AR26,0)))</f>
        <v>0</v>
      </c>
      <c r="AT26" s="161">
        <f>IF(AT33=0,AS26,IF(AND(SUM($B$26:F26)&gt;0,SUM($AR$33:AT33)=10),10/3,IF(AND(SUM($B$26:F26)&gt;0,SUM($AR$33:AT33)=20),10/4+AS26,0)))</f>
        <v>0</v>
      </c>
      <c r="AU26" s="161">
        <f>IF(AU33=0,AT26,IF(AND(SUM($B$26:G26)&gt;0,SUM($AR$33:AU33)=10),10/3,IF(AND(SUM($B$26:G26)&gt;0,SUM($AR$33:AU33)=20),10/4+AT26,0)))</f>
        <v>0</v>
      </c>
      <c r="AV26" s="161">
        <f>IF(AV33=0,AU26,IF(AND(SUM($B$26:H26)&gt;0,SUM($AR$33:AV33)=10),10/3,IF(AND(SUM($B$26:H26)&gt;0,SUM($AR$33:AV33)=20),10/4+AU26,0)))</f>
        <v>0</v>
      </c>
      <c r="AW26" s="161">
        <f>IF(AW33=0,AV26,IF(AND(SUM($B$26:I26)&gt;0,SUM($AR$33:AW33)=10),10/3,IF(AND(SUM($B$26:I26)&gt;0,SUM($AR$33:AW33)=20),10/4+AV26,0)))</f>
        <v>0</v>
      </c>
      <c r="AX26" s="161">
        <f>IF(AX33=0,AW26,IF(AND(SUM($B$26:J26)&gt;0,SUM($AR$33:AX33)=10),10/3,IF(AND(SUM($B$26:J26)&gt;0,SUM($AR$33:AX33)=20),10/4+AW26,0)))</f>
        <v>0</v>
      </c>
      <c r="AY26" s="161">
        <f>IF(AY33=0,AX26,IF(AND(SUM($B$26:K26)&gt;0,SUM($AR$33:AY33)=10),10/3,IF(AND(SUM($B$26:K26)&gt;0,SUM($AR$33:AY33)=20),10/4+AX26,0)))</f>
        <v>0</v>
      </c>
      <c r="AZ26" s="161">
        <f>IF(AZ33=0,AY26,IF(AND(SUM($B$26:L26)&gt;0,SUM($AR$33:AZ33)=10),10/3,IF(AND(SUM($B$26:L26)&gt;0,SUM($AR$33:AZ33)=20),10/4+AY26,0)))</f>
        <v>0</v>
      </c>
      <c r="BA26" s="161">
        <f>IF(BA33=0,AZ26,IF(AND(SUM($B$26:M26)&gt;0,SUM($AR$33:BA33)=10),10/3,IF(AND(SUM($B$26:M26)&gt;0,SUM($AR$33:BA33)=20),10/4+AZ26,0)))</f>
        <v>0</v>
      </c>
      <c r="BB26" s="161">
        <f>IF(BB33=0,BA26,IF(AND(SUM($B$26:N26)&gt;0,SUM($AR$33:BB33)=10),10/3,IF(AND(SUM($B$26:N26)&gt;0,SUM($AR$33:BB33)=20),10/4+BA26,0)))</f>
        <v>0</v>
      </c>
      <c r="BC26" s="161">
        <f>IF(BC33=0,BB26,IF(AND(SUM($B$26:O26)&gt;0,SUM($AR$33:BC33)=10),10/3,IF(AND(SUM($B$26:O26)&gt;0,SUM($AR$33:BC33)=20),10/4+BB26,0)))</f>
        <v>0</v>
      </c>
      <c r="BD26" s="161">
        <f>IF(BD33=0,BC26,IF(AND(SUM($B$26:P26)&gt;0,SUM($AR$33:BD33)=10),10/3,IF(AND(SUM($B$26:P26)&gt;0,SUM($AR$33:BD33)=20),10/4+BC26,0)))</f>
        <v>0</v>
      </c>
      <c r="BE26" s="161">
        <f>IF(BE33=0,BD26,IF(AND(SUM($B$26:Q26)&gt;0,SUM($AR$33:BE33)=10),10/3,IF(AND(SUM($B$26:Q26)&gt;0,SUM($AR$33:BE33)=20),10/4+BD26,0)))</f>
        <v>0</v>
      </c>
      <c r="BF26" s="161">
        <f>IF(BF33=0,BE26,IF(AND(SUM($B$26:R26)&gt;0,SUM($AR$33:BF33)=10),10/3,IF(AND(SUM($B$26:R26)&gt;0,SUM($AR$33:BF33)=20),10/4+BE26,0)))</f>
        <v>0</v>
      </c>
      <c r="BG26" s="161">
        <f>IF(BG33=0,BF26,IF(AND(SUM($B$26:S26)&gt;0,SUM($AR$33:BG33)=10),10/3,IF(AND(SUM($B$26:S26)&gt;0,SUM($AR$33:BG33)=20),10/4+BF26,0)))</f>
        <v>0</v>
      </c>
      <c r="BH26" s="161">
        <f>IF(BH33=0,BG26,IF(AND(SUM($B$26:T26)&gt;0,SUM($AR$33:BH33)=10),10/3,IF(AND(SUM($B$26:T26)&gt;0,SUM($AR$33:BH33)=20),10/4+BG26,0)))</f>
        <v>0</v>
      </c>
      <c r="BI26" s="161">
        <f>IF(BI33=0,BH26,IF(AND(SUM($B$26:U26)&gt;0,SUM($AR$33:BI33)=10),10/3,IF(AND(SUM($B$26:U26)&gt;0,SUM($AR$33:BI33)=20),10/4+BH26,0)))</f>
        <v>0</v>
      </c>
      <c r="BK26" s="167">
        <f>IF(AND(B26="X",OR(B17="B",B8="B")),10,0)</f>
        <v>0</v>
      </c>
      <c r="BL26" s="167">
        <f t="shared" si="55"/>
        <v>0</v>
      </c>
      <c r="BM26" s="167">
        <f t="shared" si="55"/>
        <v>0</v>
      </c>
      <c r="BN26" s="167">
        <f t="shared" si="55"/>
        <v>0</v>
      </c>
      <c r="BO26" s="167">
        <f>IF(AND(F26="X",COUNTIF($B$13:F39,"X")&gt;4,$W$14&lt;3),10,0)+IF(AND(F26="X",OR(F17="B",F8="B")),10,0)</f>
        <v>0</v>
      </c>
      <c r="BP26" s="167">
        <f>IF(AND(G26="X",COUNTIF($B$13:G39,"X")&gt;4,$W$14&lt;3),10,0)+IF(AND(G26="X",OR(G17="B",G8="B")),10,0)</f>
        <v>0</v>
      </c>
      <c r="BQ26" s="167">
        <f>IF(AND(H26="X",COUNTIF($B$13:H39,"X")&gt;4,$W$14&lt;3),10,0)+IF(AND(H26="X",OR(H17="B",H8="B")),10,0)</f>
        <v>0</v>
      </c>
      <c r="BR26" s="167">
        <f>IF(AND(I26="X",COUNTIF($B$13:I39,"X")&gt;4,$W$14&lt;3),10,0)+IF(AND(I26="X",OR(I17="B",I8="B")),10,0)</f>
        <v>0</v>
      </c>
      <c r="BS26" s="167">
        <f>IF(AND(J26="X",COUNTIF($B$13:J39,"X")&gt;4,$W$14&lt;3),10,0)+IF(AND(J26="X",OR(J17="B",J8="B")),10,0)</f>
        <v>0</v>
      </c>
      <c r="BT26" s="167">
        <f>IF(AND(K26="X",COUNTIF($B$13:K39,"X")&gt;4,$W$14&lt;3),10,0)+IF(AND(K26="X",OR(K17="B",K8="B")),10,0)</f>
        <v>0</v>
      </c>
      <c r="BU26" s="167">
        <f>IF(AND(L26="X",COUNTIF($B$13:L39,"X")&gt;4,$W$14&lt;3),10,0)+IF(AND(L26="X",OR(L17="B",L8="B")),10,0)</f>
        <v>0</v>
      </c>
      <c r="BV26" s="167">
        <f>IF(AND(M26="X",COUNTIF($B$13:M39,"X")&gt;4,$W$14&lt;3),10,0)+IF(AND(M26="X",OR(M17="B",M8="B")),10,0)</f>
        <v>0</v>
      </c>
      <c r="BW26" s="167">
        <f>IF(AND(N26="X",COUNTIF($B$13:N39,"X")&gt;4,$W$14&lt;3),10,0)+IF(AND(N26="X",OR(N17="B",N8="B")),10,0)</f>
        <v>0</v>
      </c>
      <c r="BX26" s="167">
        <f>IF(AND(O26="X",COUNTIF($B$13:O39,"X")&gt;4,$W$14&lt;3),10,0)+IF(AND(O26="X",OR(O17="B",O8="B")),10,0)</f>
        <v>0</v>
      </c>
      <c r="BY26" s="167">
        <f>IF(AND(P26="X",COUNTIF($B$13:P39,"X")&gt;4,$W$14&lt;3),10,0)+IF(AND(P26="X",OR(P17="B",P8="B")),10,0)</f>
        <v>0</v>
      </c>
      <c r="BZ26" s="167">
        <f t="shared" si="56"/>
        <v>0</v>
      </c>
      <c r="CA26" s="167">
        <f t="shared" si="56"/>
        <v>0</v>
      </c>
      <c r="CB26" s="167">
        <f t="shared" si="56"/>
        <v>0</v>
      </c>
      <c r="CC26" s="167">
        <f t="shared" si="56"/>
        <v>0</v>
      </c>
      <c r="CD26" s="167">
        <f t="shared" si="56"/>
        <v>0</v>
      </c>
      <c r="CF26" s="153">
        <f t="shared" si="57"/>
        <v>0</v>
      </c>
      <c r="CG26" s="153">
        <f t="shared" si="58"/>
        <v>0</v>
      </c>
      <c r="CH26" s="153">
        <f t="shared" si="59"/>
        <v>0</v>
      </c>
      <c r="CI26" s="153">
        <f t="shared" si="60"/>
        <v>0</v>
      </c>
      <c r="CJ26" s="153">
        <f t="shared" si="61"/>
        <v>0</v>
      </c>
      <c r="CK26" s="153">
        <f t="shared" si="62"/>
        <v>0</v>
      </c>
      <c r="CL26" s="153">
        <f t="shared" si="63"/>
        <v>0</v>
      </c>
    </row>
    <row r="27" spans="1:90" ht="18" customHeight="1" x14ac:dyDescent="0.2">
      <c r="A27" s="177" t="s">
        <v>88</v>
      </c>
      <c r="B27" s="49" t="str">
        <f>IF(COUNTA($B$22:B26)&gt;1,"Err",IF(COUNTIF($B$22:B26,"B")&gt;0,10,""))</f>
        <v/>
      </c>
      <c r="C27" s="49" t="str">
        <f>IF(COUNTA(C22:C26)&gt;1,"Err",IF(COUNTIF(C22:C26,"B")&gt;0,10,""))</f>
        <v/>
      </c>
      <c r="D27" s="49" t="str">
        <f>IF(COUNTA(D22:D26)&gt;1,"Err",IF(COUNTIF(D22:D26,"B")&gt;0,10,IF(OR(AND(D22=20,SUM($B$13:D22)=80,COUNTIF($B$13:D22,"X")=0),AND(D23=20,SUM($B$14:D23)=80,COUNTIF($B$14:D23,"X")=0),AND(D24=20,SUM($B$15:D24)=80,COUNTIF($B$15:D24,"X")=0),AND(D25=20,SUM($B$16:D25)=80,COUNTIF($B$16:D25,"X")=0),AND(D26=20,SUM($B$17:D26)=80,COUNTIF($B$17:D26,"X")=0)),10,IF(AND((MAX($B$13:D22)+MAX($B$14:D23)+MAX($B$15:D24)+MAX($B$16:D25)+MAX($B$17:D26))=60,((MAX($B$13:D22)+MAX($B$14:D23)+MAX($B$15:D24)+MAX($B$16:D25)+MAX($B$17:D26))&gt;((MAX($B$13:C22)+MAX($B$14:C23)+MAX($B$15:C24)+MAX($B$16:C25)+MAX($B$17:C26))))),10,IF(AND((MAX($B$13:D22)+MAX($B$14:D23)+MAX($B$15:D24)+MAX($B$16:D25)+MAX($B$17:D26))=80,((MAX($B$13:D22)+MAX($B$14:D23)+MAX($B$15:D24)+MAX($B$16:D25)+MAX($B$17:D26))&gt;((MAX($B$13:C22)+MAX($B$14:C23)+MAX($B$15:C24)+MAX($B$16:C25)+MAX($B$17:C26))))),10,IF(AND((MAX($B$13:D22)+MAX($B$14:D23)+MAX($B$15:D24)+MAX($B$16:D25)+MAX($B$17:D26))=100,((MAX($B$13:D22)+MAX($B$14:D23)+MAX($B$15:D24)+MAX($B$16:D25)+MAX($B$17:D26))&gt;((MAX($B$13:C22)+MAX($B$14:C23)+MAX($B$15:C24)+MAX($B$16:C25)+MAX($B$17:C26))))),10,IF(AND(COUNTIF(D22:D26,"X")&gt;0,COUNTIF($B$13:D26,"X")&gt;4),-10,IF(OR(AND(D22="X",COUNTIF($B$13:D22,"X")=3),(AND(D23="X",COUNTIF($B$14:D23,"X")=3)),(AND(D24="X",COUNTIF($B$15:D24,"X")=3)),(AND(D25="X",COUNTIF($B$16:D25,"X")=3)),(AND(D26="X",COUNTIF($B$17:D26,"X")=3))),-10,""))))))))</f>
        <v/>
      </c>
      <c r="E27" s="49" t="str">
        <f>IF(COUNTA(E22:E26)&gt;1,"Err",IF(COUNTIF(E22:E26,"B")&gt;0,10,IF(OR(AND(E22=20,SUM($B$22:E22)=80,COUNTIF($B$22:E22,"X")=0),AND(E23=20,SUM($B$23:E23)=80,COUNTIF($B$23:E23,"X")=0),AND(E24=20,SUM($B$24:E24)=80,COUNTIF($B$24:E24,"X")=0),AND(E25=20,SUM($B$25:E25)=80,COUNTIF($B$25:E25,"X")=0),AND(E26=20,SUM($B$26:E26)=80,COUNTIF($B$26:E26,"X")=0)),10,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IF(AND(COUNTIF(E22:E26,"X")&gt;0,COUNTIF($B$22:E26,"X")&gt;4),-10,IF(OR(AND(E22="X",COUNTIF($B$22:E22,"X")=3),(AND(E23="X",COUNTIF($B$23:E23,"X")=3)),(AND(E24="X",COUNTIF($B$24:E24,"X")=3)),(AND(E25="X",COUNTIF($B$25:E25,"X")=3)),(AND(E26="X",COUNTIF($B$26:E26,"X")=3))),-10,""))))))))</f>
        <v/>
      </c>
      <c r="F27" s="49" t="str">
        <f>IF(COUNTA(F22:F26)&gt;1,"Err",IF(COUNTIF(F22:F26,"B")&gt;0,10,IF(OR(AND(F22=20,SUM($B$22:F22)=80,COUNTIF($B$22:F22,"X")=0),AND(F23=20,SUM($B$23:F23)=80,COUNTIF($B$23:F23,"X")=0),AND(F24=20,SUM($B$24:F24)=80,COUNTIF($B$24:F24,"X")=0),AND(F25=20,SUM($B$25:F25)=80,COUNTIF($B$25:F25,"X")=0),AND(F26=20,SUM($B$26:F26)=80,COUNTIF($B$26:F26,"X")=0)),10,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IF(AND(COUNTIF(F22:F26,"X")&gt;0,COUNTIF($B$22:F26,"X")&gt;4),-10,IF(OR(AND(F22="X",COUNTIF($B$22:F22,"X")=3),(AND(F23="X",COUNTIF($B$23:F23,"X")=3)),(AND(F24="X",COUNTIF($B$24:F24,"X")=3)),(AND(F25="X",COUNTIF($B$25:F25,"X")=3)),(AND(F26="X",COUNTIF($B$26:F26,"X")=3))),-10,""))))))))</f>
        <v/>
      </c>
      <c r="G27" s="49" t="str">
        <f>IF(COUNTA(G22:G26)&gt;1,"Err",IF(COUNTIF(G22:G26,"B")&gt;0,10,IF(OR(AND(G22=20,SUM($B$22:G22)=80,COUNTIF($B$22:G22,"X")=0),AND(G23=20,SUM($B$23:G23)=80,COUNTIF($B$23:G23,"X")=0),AND(G24=20,SUM($B$24:G24)=80,COUNTIF($B$24:G24,"X")=0),AND(G25=20,SUM($B$25:G25)=80,COUNTIF($B$25:G25,"X")=0),AND(G26=20,SUM($B$26:G26)=80,COUNTIF($B$26:G26,"X")=0)),10,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IF(AND(COUNTIF(G22:G26,"X")&gt;0,COUNTIF($B$22:G26,"X")&gt;4),-10,IF(OR(AND(G22="X",COUNTIF($B$22:G22,"X")=3),(AND(G23="X",COUNTIF($B$23:G23,"X")=3)),(AND(G24="X",COUNTIF($B$24:G24,"X")=3)),(AND(G25="X",COUNTIF($B$25:G25,"X")=3)),(AND(G26="X",COUNTIF($B$26:G26,"X")=3))),-10,""))))))))</f>
        <v/>
      </c>
      <c r="H27" s="49" t="str">
        <f>IF(COUNTA(H22:H26)&gt;1,"Err",IF(COUNTIF(H22:H26,"B")&gt;0,10,IF(OR(AND(H22=20,SUM($B$22:H22)=80,COUNTIF($B$22:H22,"X")=0),AND(H23=20,SUM($B$23:H23)=80,COUNTIF($B$23:H23,"X")=0),AND(H24=20,SUM($B$24:H24)=80,COUNTIF($B$24:H24,"X")=0),AND(H25=20,SUM($B$25:H25)=80,COUNTIF($B$25:H25,"X")=0),AND(H26=20,SUM($B$26:H26)=80,COUNTIF($B$26:H26,"X")=0)),10,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IF(AND(COUNTIF(H22:H26,"X")&gt;0,COUNTIF($B$22:H26,"X")&gt;4),-10,IF(OR(AND(H22="X",COUNTIF($B$22:H22,"X")=3),(AND(H23="X",COUNTIF($B$23:H23,"X")=3)),(AND(H24="X",COUNTIF($B$24:H24,"X")=3)),(AND(H25="X",COUNTIF($B$25:H25,"X")=3)),(AND(H26="X",COUNTIF($B$26:H26,"X")=3))),-10,""))))))))</f>
        <v/>
      </c>
      <c r="I27" s="49" t="str">
        <f>IF(COUNTA(I22:I26)&gt;1,"Err",IF(COUNTIF(I22:I26,"B")&gt;0,10,IF(OR(AND(I22=20,SUM($B$22:I22)=80,COUNTIF($B$22:I22,"X")=0),AND(I23=20,SUM($B$23:I23)=80,COUNTIF($B$23:I23,"X")=0),AND(I24=20,SUM($B$24:I24)=80,COUNTIF($B$24:I24,"X")=0),AND(I25=20,SUM($B$25:I25)=80,COUNTIF($B$25:I25,"X")=0),AND(I26=20,SUM($B$26:I26)=80,COUNTIF($B$26:I26,"X")=0)),10,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IF(AND(COUNTIF(I22:I26,"X")&gt;0,COUNTIF($B$22:I26,"X")&gt;4),-10,IF(OR(AND(I22="X",COUNTIF($B$22:I22,"X")=3),(AND(I23="X",COUNTIF($B$23:I23,"X")=3)),(AND(I24="X",COUNTIF($B$24:I24,"X")=3)),(AND(I25="X",COUNTIF($B$25:I25,"X")=3)),(AND(I26="X",COUNTIF($B$26:I26,"X")=3))),-10,""))))))))</f>
        <v/>
      </c>
      <c r="J27" s="49" t="str">
        <f>IF(COUNTA(J22:J26)&gt;1,"Err",IF(COUNTIF(J22:J26,"B")&gt;0,10,IF(OR(AND(J22=20,SUM($B$22:J22)=80,COUNTIF($B$22:J22,"X")=0),AND(J23=20,SUM($B$23:J23)=80,COUNTIF($B$23:J23,"X")=0),AND(J24=20,SUM($B$24:J24)=80,COUNTIF($B$24:J24,"X")=0),AND(J25=20,SUM($B$25:J25)=80,COUNTIF($B$25:J25,"X")=0),AND(J26=20,SUM($B$26:J26)=80,COUNTIF($B$26:J26,"X")=0)),10,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IF(AND(COUNTIF(J22:J26,"X")&gt;0,COUNTIF($B$22:J26,"X")&gt;4),-10,IF(OR(AND(J22="X",COUNTIF($B$22:J22,"X")=3),(AND(J23="X",COUNTIF($B$23:J23,"X")=3)),(AND(J24="X",COUNTIF($B$24:J24,"X")=3)),(AND(J25="X",COUNTIF($B$25:J25,"X")=3)),(AND(J26="X",COUNTIF($B$26:J26,"X")=3))),-10,""))))))))</f>
        <v/>
      </c>
      <c r="K27" s="49" t="str">
        <f>IF(COUNTA(K22:K26)&gt;1,"Err",IF(COUNTIF(K22:K26,"B")&gt;0,10,IF(OR(AND(K22=20,SUM($B$22:K22)=80,COUNTIF($B$22:K22,"X")=0),AND(K23=20,SUM($B$23:K23)=80,COUNTIF($B$23:K23,"X")=0),AND(K24=20,SUM($B$24:K24)=80,COUNTIF($B$24:K24,"X")=0),AND(K25=20,SUM($B$25:K25)=80,COUNTIF($B$25:K25,"X")=0),AND(K26=20,SUM($B$26:K26)=80,COUNTIF($B$26:K26,"X")=0)),10,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IF(AND(COUNTIF(K22:K26,"X")&gt;0,COUNTIF($B$22:K26,"X")&gt;4),-10,IF(OR(AND(K22="X",COUNTIF($B$22:K22,"X")=3),(AND(K23="X",COUNTIF($B$23:K23,"X")=3)),(AND(K24="X",COUNTIF($B$24:K24,"X")=3)),(AND(K25="X",COUNTIF($B$25:K25,"X")=3)),(AND(K26="X",COUNTIF($B$26:K26,"X")=3))),-10,""))))))))</f>
        <v/>
      </c>
      <c r="L27" s="49" t="str">
        <f>IF(COUNTA(L22:L26)&gt;1,"Err",IF(COUNTIF(L22:L26,"B")&gt;0,10,IF(OR(AND(L22=20,SUM($B$22:L22)=80,COUNTIF($B$22:L22,"X")=0),AND(L23=20,SUM($B$23:L23)=80,COUNTIF($B$23:L23,"X")=0),AND(L24=20,SUM($B$24:L24)=80,COUNTIF($B$24:L24,"X")=0),AND(L25=20,SUM($B$25:L25)=80,COUNTIF($B$25:L25,"X")=0),AND(L26=20,SUM($B$26:L26)=80,COUNTIF($B$26:L26,"X")=0)),10,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IF(AND(COUNTIF(L22:L26,"X")&gt;0,COUNTIF($B$22:L26,"X")&gt;4),-10,IF(OR(AND(L22="X",COUNTIF($B$22:L22,"X")=3),(AND(L23="X",COUNTIF($B$23:L23,"X")=3)),(AND(L24="X",COUNTIF($B$24:L24,"X")=3)),(AND(L25="X",COUNTIF($B$25:L25,"X")=3)),(AND(L26="X",COUNTIF($B$26:L26,"X")=3))),-10,""))))))))</f>
        <v/>
      </c>
      <c r="M27" s="49" t="str">
        <f>IF(COUNTA(M22:M26)&gt;1,"Err",IF(COUNTIF(M22:M26,"B")&gt;0,10,IF(OR(AND(M22=20,SUM($B$22:M22)=80,COUNTIF($B$22:M22,"X")=0),AND(M23=20,SUM($B$23:M23)=80,COUNTIF($B$23:M23,"X")=0),AND(M24=20,SUM($B$24:M24)=80,COUNTIF($B$24:M24,"X")=0),AND(M25=20,SUM($B$25:M25)=80,COUNTIF($B$25:M25,"X")=0),AND(M26=20,SUM($B$26:M26)=80,COUNTIF($B$26:M26,"X")=0)),10,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IF(AND(COUNTIF(M22:M26,"X")&gt;0,COUNTIF($B$22:M26,"X")&gt;4),-10,IF(OR(AND(M22="X",COUNTIF($B$22:M22,"X")=3),(AND(M23="X",COUNTIF($B$23:M23,"X")=3)),(AND(M24="X",COUNTIF($B$24:M24,"X")=3)),(AND(M25="X",COUNTIF($B$25:M25,"X")=3)),(AND(M26="X",COUNTIF($B$26:M26,"X")=3))),-10,""))))))))</f>
        <v/>
      </c>
      <c r="N27" s="49" t="str">
        <f>IF(COUNTA(N22:N26)&gt;1,"Err",IF(COUNTIF(N22:N26,"B")&gt;0,10,IF(OR(AND(N22=20,SUM($B$22:N22)=80,COUNTIF($B$22:N22,"X")=0),AND(N23=20,SUM($B$23:N23)=80,COUNTIF($B$23:N23,"X")=0),AND(N24=20,SUM($B$24:N24)=80,COUNTIF($B$24:N24,"X")=0),AND(N25=20,SUM($B$25:N25)=80,COUNTIF($B$25:N25,"X")=0),AND(N26=20,SUM($B$26:N26)=80,COUNTIF($B$26:N26,"X")=0)),10,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IF(AND(COUNTIF(N22:N26,"X")&gt;0,COUNTIF($B$22:N26,"X")&gt;4),-10,IF(OR(AND(N22="X",COUNTIF($B$22:N22,"X")=3),(AND(N23="X",COUNTIF($B$23:N23,"X")=3)),(AND(N24="X",COUNTIF($B$24:N24,"X")=3)),(AND(N25="X",COUNTIF($B$25:N25,"X")=3)),(AND(N26="X",COUNTIF($B$26:N26,"X")=3))),-10,""))))))))</f>
        <v/>
      </c>
      <c r="O27" s="49" t="str">
        <f>IF(COUNTA(O22:O26)&gt;1,"Err",IF(COUNTIF(O22:O26,"B")&gt;0,10,IF(OR(AND(O22=20,SUM($B$22:O22)=80,COUNTIF($B$22:O22,"X")=0),AND(O23=20,SUM($B$23:O23)=80,COUNTIF($B$23:O23,"X")=0),AND(O24=20,SUM($B$24:O24)=80,COUNTIF($B$24:O24,"X")=0),AND(O25=20,SUM($B$25:O25)=80,COUNTIF($B$25:O25,"X")=0),AND(O26=20,SUM($B$26:O26)=80,COUNTIF($B$26:O26,"X")=0)),10,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IF(AND(COUNTIF(O22:O26,"X")&gt;0,COUNTIF($B$22:O26,"X")&gt;4),-10,IF(OR(AND(O22="X",COUNTIF($B$22:O22,"X")=3),(AND(O23="X",COUNTIF($B$23:O23,"X")=3)),(AND(O24="X",COUNTIF($B$24:O24,"X")=3)),(AND(O25="X",COUNTIF($B$25:O25,"X")=3)),(AND(O26="X",COUNTIF($B$26:O26,"X")=3))),-10,""))))))))</f>
        <v/>
      </c>
      <c r="P27" s="49" t="str">
        <f>IF(COUNTA(P22:P26)&gt;1,"Err",IF(COUNTIF(P22:P26,"B")&gt;0,10,IF(OR(AND(P22=20,SUM($B$22:P22)=80,COUNTIF($B$22:P22,"X")=0),AND(P23=20,SUM($B$23:P23)=80,COUNTIF($B$23:P23,"X")=0),AND(P24=20,SUM($B$24:P24)=80,COUNTIF($B$24:P24,"X")=0),AND(P25=20,SUM($B$25:P25)=80,COUNTIF($B$25:P25,"X")=0),AND(P26=20,SUM($B$26:P26)=80,COUNTIF($B$26:P26,"X")=0)),10,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IF(AND(COUNTIF(P22:P26,"X")&gt;0,COUNTIF($B$22:P26,"X")&gt;4),-10,IF(OR(AND(P22="X",COUNTIF($B$22:P22,"X")=3),(AND(P23="X",COUNTIF($B$23:P23,"X")=3)),(AND(P24="X",COUNTIF($B$24:P24,"X")=3)),(AND(P25="X",COUNTIF($B$25:P25,"X")=3)),(AND(P26="X",COUNTIF($B$26:P26,"X")=3))),-10,""))))))))</f>
        <v/>
      </c>
      <c r="Q27" s="49" t="str">
        <f>IF(COUNTA(Q22:Q26)&gt;1,"Err",IF(COUNTIF(Q22:Q26,"B")&gt;0,10,IF(OR(AND(Q22=20,SUM($B$22:Q22)=80,COUNTIF($B$22:Q22,"X")=0),AND(Q23=20,SUM($B$23:Q23)=80,COUNTIF($B$23:Q23,"X")=0),AND(Q24=20,SUM($B$24:Q24)=80,COUNTIF($B$24:Q24,"X")=0),AND(Q25=20,SUM($B$25:Q25)=80,COUNTIF($B$25:Q25,"X")=0),AND(Q26=20,SUM($B$26:Q26)=80,COUNTIF($B$26:Q26,"X")=0)),10,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IF(COUNTIF(Q22:Q26,"X")&gt;0,-10,"")))))))</f>
        <v/>
      </c>
      <c r="R27" s="49" t="str">
        <f>IF(COUNTA(R22:R26)&gt;1,"Err",IF(COUNTIF(R22:R26,"B")&gt;0,10,IF(OR(AND(R22=20,SUM($B$22:R22)=80,COUNTIF($B$22:R22,"X")=0),AND(R23=20,SUM($B$23:R23)=80,COUNTIF($B$23:R23,"X")=0),AND(R24=20,SUM($B$24:R24)=80,COUNTIF($B$24:R24,"X")=0),AND(R25=20,SUM($B$25:R25)=80,COUNTIF($B$25:R25,"X")=0),AND(R26=20,SUM($B$26:R26)=80,COUNTIF($B$26:R26,"X")=0)),10,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IF(COUNTIF(R22:R26,"X")&gt;0,-10,"")))))))</f>
        <v/>
      </c>
      <c r="S27" s="49" t="str">
        <f>IF(COUNTA(S22:S26)&gt;1,"Err",IF(COUNTIF(S22:S26,"B")&gt;0,10,IF(OR(AND(S22=20,SUM($B$22:S22)=80,COUNTIF($B$22:S22,"X")=0),AND(S23=20,SUM($B$23:S23)=80,COUNTIF($B$23:S23,"X")=0),AND(S24=20,SUM($B$24:S24)=80,COUNTIF($B$24:S24,"X")=0),AND(S25=20,SUM($B$25:S25)=80,COUNTIF($B$25:S25,"X")=0),AND(S26=20,SUM($B$26:S26)=80,COUNTIF($B$26:S26,"X")=0)),10,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IF(COUNTIF(S22:S26,"X")&gt;0,-10,"")))))))</f>
        <v/>
      </c>
      <c r="T27" s="49" t="str">
        <f>IF(COUNTA(T22:T26)&gt;1,"Err",IF(COUNTIF(T22:T26,"B")&gt;0,10,IF(OR(AND(T22=20,SUM($B$22:T22)=80,COUNTIF($B$22:T22,"X")=0),AND(T23=20,SUM($B$23:T23)=80,COUNTIF($B$23:T23,"X")=0),AND(T24=20,SUM($B$24:T24)=80,COUNTIF($B$24:T24,"X")=0),AND(T25=20,SUM($B$25:T25)=80,COUNTIF($B$25:T25,"X")=0),AND(T26=20,SUM($B$26:T26)=80,COUNTIF($B$26:T26,"X")=0)),10,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IF(COUNTIF(T22:T26,"X")&gt;0,-10,"")))))))</f>
        <v/>
      </c>
      <c r="U27" s="49" t="str">
        <f>IF(COUNTA(U22:U26)&gt;1,"Err",IF(COUNTIF(U22:U26,"B")&gt;0,10,IF(OR(AND(U22=20,SUM($B$22:U22)=80,COUNTIF($B$22:U22,"X")=0),AND(U23=20,SUM($B$23:U23)=80,COUNTIF($B$23:U23,"X")=0),AND(U24=20,SUM($B$24:U24)=80,COUNTIF($B$24:U24,"X")=0),AND(U25=20,SUM($B$25:U25)=80,COUNTIF($B$25:U25,"X")=0),AND(U26=20,SUM($B$26:U26)=80,COUNTIF($B$26:U26,"X")=0)),10,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IF(COUNTIF(U22:U26,"X")&gt;0,-10,"")))))))</f>
        <v/>
      </c>
      <c r="V27" s="284">
        <f>INDEX(B28:U28,1,COUNTA(B28:U28))</f>
        <v>0</v>
      </c>
      <c r="W27" s="285"/>
      <c r="X27" s="163"/>
      <c r="Y27" s="163"/>
      <c r="Z27" s="163"/>
      <c r="AA27" s="163"/>
      <c r="AB27" s="163"/>
      <c r="AC27" s="163"/>
      <c r="AD27" s="163"/>
      <c r="AE27" s="163"/>
      <c r="AF27" s="163"/>
      <c r="AH27" s="159"/>
      <c r="AI27" s="159"/>
      <c r="AR27" s="165"/>
      <c r="AS27" s="165"/>
      <c r="AT27" s="165"/>
      <c r="AU27" s="165"/>
      <c r="AV27" s="165"/>
      <c r="AW27" s="165"/>
      <c r="AX27" s="165"/>
      <c r="AY27" s="165"/>
      <c r="AZ27" s="165"/>
      <c r="BA27" s="165"/>
      <c r="BB27" s="165"/>
      <c r="BC27" s="165"/>
      <c r="BD27" s="165"/>
      <c r="BE27" s="165"/>
      <c r="BF27" s="165"/>
      <c r="BG27" s="165"/>
      <c r="BH27" s="165"/>
      <c r="BI27" s="165"/>
    </row>
    <row r="28" spans="1:90" ht="18" customHeight="1" x14ac:dyDescent="0.2">
      <c r="A28" s="178" t="s">
        <v>63</v>
      </c>
      <c r="B28" s="179">
        <f>SUM(B22:B27)</f>
        <v>0</v>
      </c>
      <c r="C28" s="179">
        <f>B28+SUM(C22:C27)</f>
        <v>0</v>
      </c>
      <c r="D28" s="243">
        <f>C28+SUM(D22:D27)</f>
        <v>0</v>
      </c>
      <c r="E28" s="243">
        <f>D28+SUM(E22:E27)</f>
        <v>0</v>
      </c>
      <c r="F28" s="179">
        <f t="shared" ref="F28:U28" si="70">E28+SUM(F22:F27)</f>
        <v>0</v>
      </c>
      <c r="G28" s="179">
        <f t="shared" si="70"/>
        <v>0</v>
      </c>
      <c r="H28" s="179">
        <f t="shared" si="70"/>
        <v>0</v>
      </c>
      <c r="I28" s="179">
        <f t="shared" si="70"/>
        <v>0</v>
      </c>
      <c r="J28" s="179">
        <f t="shared" si="70"/>
        <v>0</v>
      </c>
      <c r="K28" s="179">
        <f t="shared" si="70"/>
        <v>0</v>
      </c>
      <c r="L28" s="179">
        <f t="shared" si="70"/>
        <v>0</v>
      </c>
      <c r="M28" s="179">
        <f t="shared" si="70"/>
        <v>0</v>
      </c>
      <c r="N28" s="179">
        <f t="shared" si="70"/>
        <v>0</v>
      </c>
      <c r="O28" s="179">
        <f t="shared" si="70"/>
        <v>0</v>
      </c>
      <c r="P28" s="179">
        <f t="shared" si="70"/>
        <v>0</v>
      </c>
      <c r="Q28" s="179">
        <f t="shared" si="70"/>
        <v>0</v>
      </c>
      <c r="R28" s="179">
        <f t="shared" si="70"/>
        <v>0</v>
      </c>
      <c r="S28" s="179">
        <f t="shared" si="70"/>
        <v>0</v>
      </c>
      <c r="T28" s="179">
        <f t="shared" si="70"/>
        <v>0</v>
      </c>
      <c r="U28" s="180">
        <f t="shared" si="70"/>
        <v>0</v>
      </c>
      <c r="V28" s="286"/>
      <c r="W28" s="287"/>
      <c r="X28" s="163"/>
      <c r="Y28" s="163"/>
      <c r="Z28" s="163"/>
      <c r="AA28" s="163"/>
      <c r="AB28" s="163"/>
      <c r="AC28" s="163"/>
      <c r="AD28" s="163"/>
      <c r="AE28" s="163"/>
      <c r="AF28" s="163"/>
      <c r="AH28" s="159"/>
      <c r="AI28" s="159"/>
      <c r="AR28" s="165"/>
      <c r="AS28" s="165"/>
      <c r="AT28" s="165"/>
      <c r="AU28" s="165"/>
      <c r="AV28" s="165"/>
      <c r="AW28" s="165"/>
      <c r="AX28" s="165"/>
      <c r="AY28" s="165"/>
      <c r="AZ28" s="165"/>
      <c r="BA28" s="165"/>
      <c r="BB28" s="165"/>
      <c r="BC28" s="165"/>
      <c r="BD28" s="165"/>
      <c r="BE28" s="165"/>
      <c r="BF28" s="165"/>
      <c r="BG28" s="165"/>
      <c r="BH28" s="165"/>
      <c r="BI28" s="165"/>
    </row>
    <row r="29" spans="1:90" ht="18" customHeight="1" x14ac:dyDescent="0.2">
      <c r="AP29" s="159" t="s">
        <v>93</v>
      </c>
      <c r="AQ29" s="159"/>
      <c r="AR29" s="165"/>
      <c r="AS29" s="165"/>
      <c r="AT29" s="165"/>
      <c r="AU29" s="165"/>
      <c r="AV29" s="165"/>
      <c r="AW29" s="165"/>
      <c r="AX29" s="165"/>
      <c r="AY29" s="165"/>
      <c r="AZ29" s="165"/>
      <c r="BA29" s="165"/>
      <c r="BB29" s="165"/>
      <c r="BC29" s="165"/>
      <c r="BD29" s="165"/>
      <c r="BE29" s="165"/>
      <c r="BF29" s="165"/>
      <c r="BG29" s="165"/>
      <c r="BH29" s="165"/>
      <c r="BI29" s="165"/>
    </row>
    <row r="30" spans="1:90" ht="18" customHeight="1" x14ac:dyDescent="0.2">
      <c r="AR30" s="162" t="s">
        <v>96</v>
      </c>
      <c r="AS30" s="162" t="s">
        <v>97</v>
      </c>
      <c r="AT30" s="162" t="s">
        <v>98</v>
      </c>
      <c r="AU30" s="162" t="s">
        <v>99</v>
      </c>
      <c r="AV30" s="162" t="s">
        <v>100</v>
      </c>
      <c r="AW30" s="162" t="s">
        <v>101</v>
      </c>
      <c r="AX30" s="162" t="s">
        <v>102</v>
      </c>
      <c r="AY30" s="162" t="s">
        <v>103</v>
      </c>
      <c r="AZ30" s="162" t="s">
        <v>104</v>
      </c>
      <c r="BA30" s="162" t="s">
        <v>105</v>
      </c>
      <c r="BB30" s="162" t="s">
        <v>106</v>
      </c>
      <c r="BC30" s="162" t="s">
        <v>107</v>
      </c>
      <c r="BD30" s="162" t="s">
        <v>108</v>
      </c>
      <c r="BE30" s="162" t="s">
        <v>109</v>
      </c>
      <c r="BF30" s="162" t="s">
        <v>110</v>
      </c>
      <c r="BG30" s="162" t="s">
        <v>111</v>
      </c>
      <c r="BH30" s="162" t="s">
        <v>112</v>
      </c>
      <c r="BI30" s="162" t="s">
        <v>113</v>
      </c>
      <c r="BL30" s="167" t="s">
        <v>227</v>
      </c>
      <c r="BM30" s="167" t="s">
        <v>228</v>
      </c>
      <c r="BN30" s="167" t="s">
        <v>229</v>
      </c>
      <c r="BP30" s="167" t="s">
        <v>230</v>
      </c>
      <c r="BQ30" s="167" t="s">
        <v>231</v>
      </c>
      <c r="BR30" s="167" t="s">
        <v>232</v>
      </c>
      <c r="BT30" s="167" t="s">
        <v>233</v>
      </c>
      <c r="BU30" s="167" t="s">
        <v>234</v>
      </c>
    </row>
    <row r="31" spans="1:90" ht="18" customHeight="1" x14ac:dyDescent="0.2">
      <c r="AP31" s="159" t="s">
        <v>90</v>
      </c>
      <c r="AQ31" s="159"/>
      <c r="AR31" s="162">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31" s="162">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31" s="162">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31" s="162">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31" s="162">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31" s="162">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31" s="162">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31" s="162">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31" s="162">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31" s="162">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31" s="162">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31" s="162">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31" s="162">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31" s="162">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31" s="162">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31" s="162">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31" s="162">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31" s="162">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31" s="167">
        <v>0</v>
      </c>
      <c r="BM31" s="311">
        <v>5.6666666666666671E-3</v>
      </c>
      <c r="BN31" s="311">
        <v>0</v>
      </c>
      <c r="BP31" s="167">
        <v>1</v>
      </c>
      <c r="BQ31" s="311">
        <v>0.3</v>
      </c>
      <c r="BR31" s="311">
        <v>2.7E-2</v>
      </c>
      <c r="BT31" s="311">
        <v>4.0000000000000001E-3</v>
      </c>
      <c r="BU31" s="311">
        <v>8.9999999999999993E-3</v>
      </c>
    </row>
    <row r="32" spans="1:90" ht="18" customHeight="1" x14ac:dyDescent="0.2">
      <c r="AP32" s="159" t="s">
        <v>89</v>
      </c>
      <c r="AQ32" s="159"/>
      <c r="AR32" s="162">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32" s="162">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32" s="162">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32" s="162">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32" s="162">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32" s="162">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32" s="162">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32" s="162">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32" s="162">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32" s="162">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32" s="162">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32" s="162">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32" s="162">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32" s="162">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32" s="162">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32" s="162">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32" s="162">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32" s="162">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32" s="167">
        <v>1</v>
      </c>
      <c r="BM32" s="311">
        <v>0.19733333333333336</v>
      </c>
      <c r="BN32" s="311">
        <v>2E-3</v>
      </c>
      <c r="BP32" s="167">
        <v>2</v>
      </c>
      <c r="BQ32" s="311">
        <v>0.44099999999999995</v>
      </c>
      <c r="BR32" s="311">
        <v>0.16400000000000001</v>
      </c>
      <c r="BT32" s="311">
        <v>4.2999999999999997E-2</v>
      </c>
      <c r="BU32" s="311">
        <v>5.8000000000000003E-2</v>
      </c>
    </row>
    <row r="33" spans="42:73" ht="18" customHeight="1" x14ac:dyDescent="0.2">
      <c r="AP33" s="159" t="s">
        <v>210</v>
      </c>
      <c r="AR33" s="162">
        <f>+IF(AND((MAX($B$22:D22)+MAX($B$23:D23)+MAX($B$24:D24)+MAX($B$25:D25)+MAX($B$26:D26))=60,((MAX($B$22:D22)+MAX($B$23:D23)+MAX($B$24:D24)+MAX($B$25:D25)+MAX($B$26:D26))&gt;((MAX($B$22:C22)+MAX($B$23:C23)+MAX($B$24:C24)+MAX($B$25:C25)+MAX($B$26:C26))))),10,IF(AND((MAX($B$22:D22)+MAX($B$23:D23)+MAX($B$24:D24)+MAX($B$25:D25)+MAX($B$26:D26))=80,((MAX($B$22:D22)+MAX($B$23:D23)+MAX($B$24:D24)+MAX($B$25:D25)+MAX($B$26:D26))&gt;((MAX($B$22:C22)+MAX($B$23:C23)+MAX($B$24:C24)+MAX($B$25:C25)+MAX($B$26:C26))))),10,IF(AND((MAX($B$22:D22)+MAX($B$23:D23)+MAX($B$24:D24)+MAX($B$25:D25)+MAX($B$26:D26))=100,((MAX($B$22:D22)+MAX($B$23:D23)+MAX($B$24:D24)+MAX($B$25:D25)+MAX($B$26:D26))&gt;((MAX($B$22:C22)+MAX($B$23:C23)+MAX($B$24:C24)+MAX($B$25:C25)+MAX($B$26:C26))))),10,0)))</f>
        <v>0</v>
      </c>
      <c r="AS33" s="162">
        <f>+IF(AND((MAX($B$22:E22)+MAX($B$23:E23)+MAX($B$24:E24)+MAX($B$25:E25)+MAX($B$26:E26))=60,((MAX($B$22:E22)+MAX($B$23:E23)+MAX($B$24:E24)+MAX($B$25:E25)+MAX($B$26:E26))&gt;((MAX($B$22:D22)+MAX($B$23:D23)+MAX($B$24:D24)+MAX($B$25:D25)+MAX($B$26:D26))))),10,IF(AND((MAX($B$22:E22)+MAX($B$23:E23)+MAX($B$24:E24)+MAX($B$25:E25)+MAX($B$26:E26))=80,((MAX($B$22:E22)+MAX($B$23:E23)+MAX($B$24:E24)+MAX($B$25:E25)+MAX($B$26:E26))&gt;((MAX($B$22:D22)+MAX($B$23:D23)+MAX($B$24:D24)+MAX($B$25:D25)+MAX($B$26:D26))))),10,IF(AND((MAX($B$22:E22)+MAX($B$23:E23)+MAX($B$24:E24)+MAX($B$25:E25)+MAX($B$26:E26))=100,((MAX($B$22:E22)+MAX($B$23:E23)+MAX($B$24:E24)+MAX($B$25:E25)+MAX($B$26:E26))&gt;((MAX($B$22:D22)+MAX($B$23:D23)+MAX($B$24:D24)+MAX($B$25:D25)+MAX($B$26:D26))))),10,0)))</f>
        <v>0</v>
      </c>
      <c r="AT33" s="162">
        <f>+IF(AND((MAX($B$22:F22)+MAX($B$23:F23)+MAX($B$24:F24)+MAX($B$25:F25)+MAX($B$26:F26))=60,((MAX($B$22:F22)+MAX($B$23:F23)+MAX($B$24:F24)+MAX($B$25:F25)+MAX($B$26:F26))&gt;((MAX($B$22:E22)+MAX($B$23:E23)+MAX($B$24:E24)+MAX($B$25:E25)+MAX($B$26:E26))))),10,IF(AND((MAX($B$22:F22)+MAX($B$23:F23)+MAX($B$24:F24)+MAX($B$25:F25)+MAX($B$26:F26))=80,((MAX($B$22:F22)+MAX($B$23:F23)+MAX($B$24:F24)+MAX($B$25:F25)+MAX($B$26:F26))&gt;((MAX($B$22:E22)+MAX($B$23:E23)+MAX($B$24:E24)+MAX($B$25:E25)+MAX($B$26:E26))))),10,IF(AND((MAX($B$22:F22)+MAX($B$23:F23)+MAX($B$24:F24)+MAX($B$25:F25)+MAX($B$26:F26))=100,((MAX($B$22:F22)+MAX($B$23:F23)+MAX($B$24:F24)+MAX($B$25:F25)+MAX($B$26:F26))&gt;((MAX($B$22:E22)+MAX($B$23:E23)+MAX($B$24:E24)+MAX($B$25:E25)+MAX($B$26:E26))))),10,0)))</f>
        <v>0</v>
      </c>
      <c r="AU33" s="162">
        <f>+IF(AND((MAX($B$22:G22)+MAX($B$23:G23)+MAX($B$24:G24)+MAX($B$25:G25)+MAX($B$26:G26))=60,((MAX($B$22:G22)+MAX($B$23:G23)+MAX($B$24:G24)+MAX($B$25:G25)+MAX($B$26:G26))&gt;((MAX($B$22:F22)+MAX($B$23:F23)+MAX($B$24:F24)+MAX($B$25:F25)+MAX($B$26:F26))))),10,IF(AND((MAX($B$22:G22)+MAX($B$23:G23)+MAX($B$24:G24)+MAX($B$25:G25)+MAX($B$26:G26))=80,((MAX($B$22:G22)+MAX($B$23:G23)+MAX($B$24:G24)+MAX($B$25:G25)+MAX($B$26:G26))&gt;((MAX($B$22:F22)+MAX($B$23:F23)+MAX($B$24:F24)+MAX($B$25:F25)+MAX($B$26:F26))))),10,IF(AND((MAX($B$22:G22)+MAX($B$23:G23)+MAX($B$24:G24)+MAX($B$25:G25)+MAX($B$26:G26))=100,((MAX($B$22:G22)+MAX($B$23:G23)+MAX($B$24:G24)+MAX($B$25:G25)+MAX($B$26:G26))&gt;((MAX($B$22:F22)+MAX($B$23:F23)+MAX($B$24:F24)+MAX($B$25:F25)+MAX($B$26:F26))))),10,0)))</f>
        <v>0</v>
      </c>
      <c r="AV33" s="162">
        <f>+IF(AND((MAX($B$22:H22)+MAX($B$23:H23)+MAX($B$24:H24)+MAX($B$25:H25)+MAX($B$26:H26))=60,((MAX($B$22:H22)+MAX($B$23:H23)+MAX($B$24:H24)+MAX($B$25:H25)+MAX($B$26:H26))&gt;((MAX($B$22:G22)+MAX($B$23:G23)+MAX($B$24:G24)+MAX($B$25:G25)+MAX($B$26:G26))))),10,IF(AND((MAX($B$22:H22)+MAX($B$23:H23)+MAX($B$24:H24)+MAX($B$25:H25)+MAX($B$26:H26))=80,((MAX($B$22:H22)+MAX($B$23:H23)+MAX($B$24:H24)+MAX($B$25:H25)+MAX($B$26:H26))&gt;((MAX($B$22:G22)+MAX($B$23:G23)+MAX($B$24:G24)+MAX($B$25:G25)+MAX($B$26:G26))))),10,IF(AND((MAX($B$22:H22)+MAX($B$23:H23)+MAX($B$24:H24)+MAX($B$25:H25)+MAX($B$26:H26))=100,((MAX($B$22:H22)+MAX($B$23:H23)+MAX($B$24:H24)+MAX($B$25:H25)+MAX($B$26:H26))&gt;((MAX($B$22:G22)+MAX($B$23:G23)+MAX($B$24:G24)+MAX($B$25:G25)+MAX($B$26:G26))))),10,0)))</f>
        <v>0</v>
      </c>
      <c r="AW33" s="162">
        <f>+IF(AND((MAX($B$22:I22)+MAX($B$23:I23)+MAX($B$24:I24)+MAX($B$25:I25)+MAX($B$26:I26))=60,((MAX($B$22:I22)+MAX($B$23:I23)+MAX($B$24:I24)+MAX($B$25:I25)+MAX($B$26:I26))&gt;((MAX($B$22:H22)+MAX($B$23:H23)+MAX($B$24:H24)+MAX($B$25:H25)+MAX($B$26:H26))))),10,IF(AND((MAX($B$22:I22)+MAX($B$23:I23)+MAX($B$24:I24)+MAX($B$25:I25)+MAX($B$26:I26))=80,((MAX($B$22:I22)+MAX($B$23:I23)+MAX($B$24:I24)+MAX($B$25:I25)+MAX($B$26:I26))&gt;((MAX($B$22:H22)+MAX($B$23:H23)+MAX($B$24:H24)+MAX($B$25:H25)+MAX($B$26:H26))))),10,IF(AND((MAX($B$22:I22)+MAX($B$23:I23)+MAX($B$24:I24)+MAX($B$25:I25)+MAX($B$26:I26))=100,((MAX($B$22:I22)+MAX($B$23:I23)+MAX($B$24:I24)+MAX($B$25:I25)+MAX($B$26:I26))&gt;((MAX($B$22:H22)+MAX($B$23:H23)+MAX($B$24:H24)+MAX($B$25:H25)+MAX($B$26:H26))))),10,0)))</f>
        <v>0</v>
      </c>
      <c r="AX33" s="162">
        <f>+IF(AND((MAX($B$22:J22)+MAX($B$23:J23)+MAX($B$24:J24)+MAX($B$25:J25)+MAX($B$26:J26))=60,((MAX($B$22:J22)+MAX($B$23:J23)+MAX($B$24:J24)+MAX($B$25:J25)+MAX($B$26:J26))&gt;((MAX($B$22:I22)+MAX($B$23:I23)+MAX($B$24:I24)+MAX($B$25:I25)+MAX($B$26:I26))))),10,IF(AND((MAX($B$22:J22)+MAX($B$23:J23)+MAX($B$24:J24)+MAX($B$25:J25)+MAX($B$26:J26))=80,((MAX($B$22:J22)+MAX($B$23:J23)+MAX($B$24:J24)+MAX($B$25:J25)+MAX($B$26:J26))&gt;((MAX($B$22:I22)+MAX($B$23:I23)+MAX($B$24:I24)+MAX($B$25:I25)+MAX($B$26:I26))))),10,IF(AND((MAX($B$22:J22)+MAX($B$23:J23)+MAX($B$24:J24)+MAX($B$25:J25)+MAX($B$26:J26))=100,((MAX($B$22:J22)+MAX($B$23:J23)+MAX($B$24:J24)+MAX($B$25:J25)+MAX($B$26:J26))&gt;((MAX($B$22:I22)+MAX($B$23:I23)+MAX($B$24:I24)+MAX($B$25:I25)+MAX($B$26:I26))))),10,0)))</f>
        <v>0</v>
      </c>
      <c r="AY33" s="162">
        <f>+IF(AND((MAX($B$22:K22)+MAX($B$23:K23)+MAX($B$24:K24)+MAX($B$25:K25)+MAX($B$26:K26))=60,((MAX($B$22:K22)+MAX($B$23:K23)+MAX($B$24:K24)+MAX($B$25:K25)+MAX($B$26:K26))&gt;((MAX($B$22:J22)+MAX($B$23:J23)+MAX($B$24:J24)+MAX($B$25:J25)+MAX($B$26:J26))))),10,IF(AND((MAX($B$22:K22)+MAX($B$23:K23)+MAX($B$24:K24)+MAX($B$25:K25)+MAX($B$26:K26))=80,((MAX($B$22:K22)+MAX($B$23:K23)+MAX($B$24:K24)+MAX($B$25:K25)+MAX($B$26:K26))&gt;((MAX($B$22:J22)+MAX($B$23:J23)+MAX($B$24:J24)+MAX($B$25:J25)+MAX($B$26:J26))))),10,IF(AND((MAX($B$22:K22)+MAX($B$23:K23)+MAX($B$24:K24)+MAX($B$25:K25)+MAX($B$26:K26))=100,((MAX($B$22:K22)+MAX($B$23:K23)+MAX($B$24:K24)+MAX($B$25:K25)+MAX($B$26:K26))&gt;((MAX($B$22:J22)+MAX($B$23:J23)+MAX($B$24:J24)+MAX($B$25:J25)+MAX($B$26:J26))))),10,0)))</f>
        <v>0</v>
      </c>
      <c r="AZ33" s="162">
        <f>+IF(AND((MAX($B$22:L22)+MAX($B$23:L23)+MAX($B$24:L24)+MAX($B$25:L25)+MAX($B$26:L26))=60,((MAX($B$22:L22)+MAX($B$23:L23)+MAX($B$24:L24)+MAX($B$25:L25)+MAX($B$26:L26))&gt;((MAX($B$22:K22)+MAX($B$23:K23)+MAX($B$24:K24)+MAX($B$25:K25)+MAX($B$26:K26))))),10,IF(AND((MAX($B$22:L22)+MAX($B$23:L23)+MAX($B$24:L24)+MAX($B$25:L25)+MAX($B$26:L26))=80,((MAX($B$22:L22)+MAX($B$23:L23)+MAX($B$24:L24)+MAX($B$25:L25)+MAX($B$26:L26))&gt;((MAX($B$22:K22)+MAX($B$23:K23)+MAX($B$24:K24)+MAX($B$25:K25)+MAX($B$26:K26))))),10,IF(AND((MAX($B$22:L22)+MAX($B$23:L23)+MAX($B$24:L24)+MAX($B$25:L25)+MAX($B$26:L26))=100,((MAX($B$22:L22)+MAX($B$23:L23)+MAX($B$24:L24)+MAX($B$25:L25)+MAX($B$26:L26))&gt;((MAX($B$22:K22)+MAX($B$23:K23)+MAX($B$24:K24)+MAX($B$25:K25)+MAX($B$26:K26))))),10,0)))</f>
        <v>0</v>
      </c>
      <c r="BA33" s="162">
        <f>+IF(AND((MAX($B$22:M22)+MAX($B$23:M23)+MAX($B$24:M24)+MAX($B$25:M25)+MAX($B$26:M26))=60,((MAX($B$22:M22)+MAX($B$23:M23)+MAX($B$24:M24)+MAX($B$25:M25)+MAX($B$26:M26))&gt;((MAX($B$22:L22)+MAX($B$23:L23)+MAX($B$24:L24)+MAX($B$25:L25)+MAX($B$26:L26))))),10,IF(AND((MAX($B$22:M22)+MAX($B$23:M23)+MAX($B$24:M24)+MAX($B$25:M25)+MAX($B$26:M26))=80,((MAX($B$22:M22)+MAX($B$23:M23)+MAX($B$24:M24)+MAX($B$25:M25)+MAX($B$26:M26))&gt;((MAX($B$22:L22)+MAX($B$23:L23)+MAX($B$24:L24)+MAX($B$25:L25)+MAX($B$26:L26))))),10,IF(AND((MAX($B$22:M22)+MAX($B$23:M23)+MAX($B$24:M24)+MAX($B$25:M25)+MAX($B$26:M26))=100,((MAX($B$22:M22)+MAX($B$23:M23)+MAX($B$24:M24)+MAX($B$25:M25)+MAX($B$26:M26))&gt;((MAX($B$22:L22)+MAX($B$23:L23)+MAX($B$24:L24)+MAX($B$25:L25)+MAX($B$26:L26))))),10,0)))</f>
        <v>0</v>
      </c>
      <c r="BB33" s="162">
        <f>+IF(AND((MAX($B$22:N22)+MAX($B$23:N23)+MAX($B$24:N24)+MAX($B$25:N25)+MAX($B$26:N26))=60,((MAX($B$22:N22)+MAX($B$23:N23)+MAX($B$24:N24)+MAX($B$25:N25)+MAX($B$26:N26))&gt;((MAX($B$22:M22)+MAX($B$23:M23)+MAX($B$24:M24)+MAX($B$25:M25)+MAX($B$26:M26))))),10,IF(AND((MAX($B$22:N22)+MAX($B$23:N23)+MAX($B$24:N24)+MAX($B$25:N25)+MAX($B$26:N26))=80,((MAX($B$22:N22)+MAX($B$23:N23)+MAX($B$24:N24)+MAX($B$25:N25)+MAX($B$26:N26))&gt;((MAX($B$22:M22)+MAX($B$23:M23)+MAX($B$24:M24)+MAX($B$25:M25)+MAX($B$26:M26))))),10,IF(AND((MAX($B$22:N22)+MAX($B$23:N23)+MAX($B$24:N24)+MAX($B$25:N25)+MAX($B$26:N26))=100,((MAX($B$22:N22)+MAX($B$23:N23)+MAX($B$24:N24)+MAX($B$25:N25)+MAX($B$26:N26))&gt;((MAX($B$22:M22)+MAX($B$23:M23)+MAX($B$24:M24)+MAX($B$25:M25)+MAX($B$26:M26))))),10,0)))</f>
        <v>0</v>
      </c>
      <c r="BC33" s="162">
        <f>+IF(AND((MAX($B$22:O22)+MAX($B$23:O23)+MAX($B$24:O24)+MAX($B$25:O25)+MAX($B$26:O26))=60,((MAX($B$22:O22)+MAX($B$23:O23)+MAX($B$24:O24)+MAX($B$25:O25)+MAX($B$26:O26))&gt;((MAX($B$22:N22)+MAX($B$23:N23)+MAX($B$24:N24)+MAX($B$25:N25)+MAX($B$26:N26))))),10,IF(AND((MAX($B$22:O22)+MAX($B$23:O23)+MAX($B$24:O24)+MAX($B$25:O25)+MAX($B$26:O26))=80,((MAX($B$22:O22)+MAX($B$23:O23)+MAX($B$24:O24)+MAX($B$25:O25)+MAX($B$26:O26))&gt;((MAX($B$22:N22)+MAX($B$23:N23)+MAX($B$24:N24)+MAX($B$25:N25)+MAX($B$26:N26))))),10,IF(AND((MAX($B$22:O22)+MAX($B$23:O23)+MAX($B$24:O24)+MAX($B$25:O25)+MAX($B$26:O26))=100,((MAX($B$22:O22)+MAX($B$23:O23)+MAX($B$24:O24)+MAX($B$25:O25)+MAX($B$26:O26))&gt;((MAX($B$22:N22)+MAX($B$23:N23)+MAX($B$24:N24)+MAX($B$25:N25)+MAX($B$26:N26))))),10,0)))</f>
        <v>0</v>
      </c>
      <c r="BD33" s="162">
        <f>+IF(AND((MAX($B$22:P22)+MAX($B$23:P23)+MAX($B$24:P24)+MAX($B$25:P25)+MAX($B$26:P26))=60,((MAX($B$22:P22)+MAX($B$23:P23)+MAX($B$24:P24)+MAX($B$25:P25)+MAX($B$26:P26))&gt;((MAX($B$22:O22)+MAX($B$23:O23)+MAX($B$24:O24)+MAX($B$25:O25)+MAX($B$26:O26))))),10,IF(AND((MAX($B$22:P22)+MAX($B$23:P23)+MAX($B$24:P24)+MAX($B$25:P25)+MAX($B$26:P26))=80,((MAX($B$22:P22)+MAX($B$23:P23)+MAX($B$24:P24)+MAX($B$25:P25)+MAX($B$26:P26))&gt;((MAX($B$22:O22)+MAX($B$23:O23)+MAX($B$24:O24)+MAX($B$25:O25)+MAX($B$26:O26))))),10,IF(AND((MAX($B$22:P22)+MAX($B$23:P23)+MAX($B$24:P24)+MAX($B$25:P25)+MAX($B$26:P26))=100,((MAX($B$22:P22)+MAX($B$23:P23)+MAX($B$24:P24)+MAX($B$25:P25)+MAX($B$26:P26))&gt;((MAX($B$22:O22)+MAX($B$23:O23)+MAX($B$24:O24)+MAX($B$25:O25)+MAX($B$26:O26))))),10,0)))</f>
        <v>0</v>
      </c>
      <c r="BE33" s="162">
        <f>+IF(AND((MAX($B$22:Q22)+MAX($B$23:Q23)+MAX($B$24:Q24)+MAX($B$25:Q25)+MAX($B$26:Q26))=60,((MAX($B$22:Q22)+MAX($B$23:Q23)+MAX($B$24:Q24)+MAX($B$25:Q25)+MAX($B$26:Q26))&gt;((MAX($B$22:P22)+MAX($B$23:P23)+MAX($B$24:P24)+MAX($B$25:P25)+MAX($B$26:P26))))),10,IF(AND((MAX($B$22:Q22)+MAX($B$23:Q23)+MAX($B$24:Q24)+MAX($B$25:Q25)+MAX($B$26:Q26))=80,((MAX($B$22:Q22)+MAX($B$23:Q23)+MAX($B$24:Q24)+MAX($B$25:Q25)+MAX($B$26:Q26))&gt;((MAX($B$22:P22)+MAX($B$23:P23)+MAX($B$24:P24)+MAX($B$25:P25)+MAX($B$26:P26))))),10,IF(AND((MAX($B$22:Q22)+MAX($B$23:Q23)+MAX($B$24:Q24)+MAX($B$25:Q25)+MAX($B$26:Q26))=100,((MAX($B$22:Q22)+MAX($B$23:Q23)+MAX($B$24:Q24)+MAX($B$25:Q25)+MAX($B$26:Q26))&gt;((MAX($B$22:P22)+MAX($B$23:P23)+MAX($B$24:P24)+MAX($B$25:P25)+MAX($B$26:P26))))),10,0)))</f>
        <v>0</v>
      </c>
      <c r="BF33" s="162">
        <f>+IF(AND((MAX($B$22:R22)+MAX($B$23:R23)+MAX($B$24:R24)+MAX($B$25:R25)+MAX($B$26:R26))=60,((MAX($B$22:R22)+MAX($B$23:R23)+MAX($B$24:R24)+MAX($B$25:R25)+MAX($B$26:R26))&gt;((MAX($B$22:Q22)+MAX($B$23:Q23)+MAX($B$24:Q24)+MAX($B$25:Q25)+MAX($B$26:Q26))))),10,IF(AND((MAX($B$22:R22)+MAX($B$23:R23)+MAX($B$24:R24)+MAX($B$25:R25)+MAX($B$26:R26))=80,((MAX($B$22:R22)+MAX($B$23:R23)+MAX($B$24:R24)+MAX($B$25:R25)+MAX($B$26:R26))&gt;((MAX($B$22:Q22)+MAX($B$23:Q23)+MAX($B$24:Q24)+MAX($B$25:Q25)+MAX($B$26:Q26))))),10,IF(AND((MAX($B$22:R22)+MAX($B$23:R23)+MAX($B$24:R24)+MAX($B$25:R25)+MAX($B$26:R26))=100,((MAX($B$22:R22)+MAX($B$23:R23)+MAX($B$24:R24)+MAX($B$25:R25)+MAX($B$26:R26))&gt;((MAX($B$22:Q22)+MAX($B$23:Q23)+MAX($B$24:Q24)+MAX($B$25:Q25)+MAX($B$26:Q26))))),10,0)))</f>
        <v>0</v>
      </c>
      <c r="BG33" s="162">
        <f>+IF(AND((MAX($B$22:S22)+MAX($B$23:S23)+MAX($B$24:S24)+MAX($B$25:S25)+MAX($B$26:S26))=60,((MAX($B$22:S22)+MAX($B$23:S23)+MAX($B$24:S24)+MAX($B$25:S25)+MAX($B$26:S26))&gt;((MAX($B$22:R22)+MAX($B$23:R23)+MAX($B$24:R24)+MAX($B$25:R25)+MAX($B$26:R26))))),10,IF(AND((MAX($B$22:S22)+MAX($B$23:S23)+MAX($B$24:S24)+MAX($B$25:S25)+MAX($B$26:S26))=80,((MAX($B$22:S22)+MAX($B$23:S23)+MAX($B$24:S24)+MAX($B$25:S25)+MAX($B$26:S26))&gt;((MAX($B$22:R22)+MAX($B$23:R23)+MAX($B$24:R24)+MAX($B$25:R25)+MAX($B$26:R26))))),10,IF(AND((MAX($B$22:S22)+MAX($B$23:S23)+MAX($B$24:S24)+MAX($B$25:S25)+MAX($B$26:S26))=100,((MAX($B$22:S22)+MAX($B$23:S23)+MAX($B$24:S24)+MAX($B$25:S25)+MAX($B$26:S26))&gt;((MAX($B$22:R22)+MAX($B$23:R23)+MAX($B$24:R24)+MAX($B$25:R25)+MAX($B$26:R26))))),10,0)))</f>
        <v>0</v>
      </c>
      <c r="BH33" s="162">
        <f>+IF(AND((MAX($B$22:T22)+MAX($B$23:T23)+MAX($B$24:T24)+MAX($B$25:T25)+MAX($B$26:T26))=60,((MAX($B$22:T22)+MAX($B$23:T23)+MAX($B$24:T24)+MAX($B$25:T25)+MAX($B$26:T26))&gt;((MAX($B$22:S22)+MAX($B$23:S23)+MAX($B$24:S24)+MAX($B$25:S25)+MAX($B$26:S26))))),10,IF(AND((MAX($B$22:T22)+MAX($B$23:T23)+MAX($B$24:T24)+MAX($B$25:T25)+MAX($B$26:T26))=80,((MAX($B$22:T22)+MAX($B$23:T23)+MAX($B$24:T24)+MAX($B$25:T25)+MAX($B$26:T26))&gt;((MAX($B$22:S22)+MAX($B$23:S23)+MAX($B$24:S24)+MAX($B$25:S25)+MAX($B$26:S26))))),10,IF(AND((MAX($B$22:T22)+MAX($B$23:T23)+MAX($B$24:T24)+MAX($B$25:T25)+MAX($B$26:T26))=100,((MAX($B$22:T22)+MAX($B$23:T23)+MAX($B$24:T24)+MAX($B$25:T25)+MAX($B$26:T26))&gt;((MAX($B$22:S22)+MAX($B$23:S23)+MAX($B$24:S24)+MAX($B$25:S25)+MAX($B$26:S26))))),10,0)))</f>
        <v>0</v>
      </c>
      <c r="BI33" s="162">
        <f>+IF(AND((MAX($B$22:U22)+MAX($B$23:U23)+MAX($B$24:U24)+MAX($B$25:U25)+MAX($B$26:U26))=60,((MAX($B$22:U22)+MAX($B$23:U23)+MAX($B$24:U24)+MAX($B$25:U25)+MAX($B$26:U26))&gt;((MAX($B$22:T22)+MAX($B$23:T23)+MAX($B$24:T24)+MAX($B$25:T25)+MAX($B$26:T26))))),10,IF(AND((MAX($B$22:U22)+MAX($B$23:U23)+MAX($B$24:U24)+MAX($B$25:U25)+MAX($B$26:U26))=80,((MAX($B$22:U22)+MAX($B$23:U23)+MAX($B$24:U24)+MAX($B$25:U25)+MAX($B$26:U26))&gt;((MAX($B$22:T22)+MAX($B$23:T23)+MAX($B$24:T24)+MAX($B$25:T25)+MAX($B$26:T26))))),10,IF(AND((MAX($B$22:U22)+MAX($B$23:U23)+MAX($B$24:U24)+MAX($B$25:U25)+MAX($B$26:U26))=100,((MAX($B$22:U22)+MAX($B$23:U23)+MAX($B$24:U24)+MAX($B$25:U25)+MAX($B$26:U26))&gt;((MAX($B$22:T22)+MAX($B$23:T23)+MAX($B$24:T24)+MAX($B$25:T25)+MAX($B$26:T26))))),10,0)))</f>
        <v>0</v>
      </c>
      <c r="BJ33" s="162">
        <f>+IF(AND((MAX($B$22:V22)+MAX($B$23:V23)+MAX($B$24:V24)+MAX($B$25:V25)+MAX($B$26:V26))=60,((MAX($B$22:V22)+MAX($B$23:V23)+MAX($B$24:V24)+MAX($B$25:V25)+MAX($B$26:V26))&gt;((MAX($B$22:U22)+MAX($B$23:U23)+MAX($B$24:U24)+MAX($B$25:U25)+MAX($B$26:U26))))),10,IF(AND((MAX($B$22:V22)+MAX($B$23:V23)+MAX($B$24:V24)+MAX($B$25:V25)+MAX($B$26:V26))=80,((MAX($B$22:V22)+MAX($B$23:V23)+MAX($B$24:V24)+MAX($B$25:V25)+MAX($B$26:V26))&gt;((MAX($B$22:U22)+MAX($B$23:U23)+MAX($B$24:U24)+MAX($B$25:U25)+MAX($B$26:U26))))),10,IF(AND((MAX($B$22:V22)+MAX($B$23:V23)+MAX($B$24:V24)+MAX($B$25:V25)+MAX($B$26:V26))=100,((MAX($B$22:V22)+MAX($B$23:V23)+MAX($B$24:V24)+MAX($B$25:V25)+MAX($B$26:V26))&gt;((MAX($B$22:U22)+MAX($B$23:U23)+MAX($B$24:U24)+MAX($B$25:U25)+MAX($B$26:U26))))),10,0)))</f>
        <v>0</v>
      </c>
      <c r="BL33" s="167">
        <v>2</v>
      </c>
      <c r="BM33" s="311">
        <v>0.41366666666666668</v>
      </c>
      <c r="BN33" s="311">
        <v>0.26300000000000001</v>
      </c>
      <c r="BP33" s="167">
        <v>3</v>
      </c>
      <c r="BQ33" s="311">
        <v>0.58699999999999997</v>
      </c>
      <c r="BR33" s="311">
        <v>0.43800000000000006</v>
      </c>
      <c r="BT33" s="311">
        <v>0.1</v>
      </c>
      <c r="BU33" s="311">
        <v>0.12</v>
      </c>
    </row>
    <row r="34" spans="42:73" ht="18" customHeight="1" x14ac:dyDescent="0.2">
      <c r="BL34" s="167">
        <v>3</v>
      </c>
      <c r="BM34" s="311">
        <v>0.56499999999999995</v>
      </c>
      <c r="BN34" s="311">
        <v>0.442</v>
      </c>
      <c r="BP34" s="167">
        <v>4</v>
      </c>
      <c r="BQ34" s="311">
        <v>0.70199999999999996</v>
      </c>
      <c r="BR34" s="311">
        <v>0.58000000000000007</v>
      </c>
      <c r="BT34" s="311">
        <v>0.154</v>
      </c>
      <c r="BU34" s="311">
        <v>0.20799999999999999</v>
      </c>
    </row>
    <row r="35" spans="42:73" ht="18" customHeight="1" x14ac:dyDescent="0.2">
      <c r="BL35" s="167">
        <v>4</v>
      </c>
      <c r="BM35" s="311">
        <v>0.68799999999999994</v>
      </c>
      <c r="BN35" s="311">
        <v>0.58950000000000002</v>
      </c>
      <c r="BP35" s="167">
        <v>5</v>
      </c>
      <c r="BQ35" s="311">
        <v>0.77699999999999991</v>
      </c>
      <c r="BR35" s="311">
        <v>0.68800000000000006</v>
      </c>
      <c r="BT35" s="311">
        <v>0.20599999999999999</v>
      </c>
      <c r="BU35" s="311">
        <v>0.29799999999999999</v>
      </c>
    </row>
    <row r="36" spans="42:73" ht="18" customHeight="1" x14ac:dyDescent="0.2">
      <c r="BL36" s="167">
        <v>5</v>
      </c>
      <c r="BM36" s="311">
        <v>0.78833333333333333</v>
      </c>
      <c r="BN36" s="311">
        <v>0.72750000000000004</v>
      </c>
      <c r="BP36" s="167">
        <v>6</v>
      </c>
      <c r="BQ36" s="311">
        <v>0.84999999999999987</v>
      </c>
      <c r="BR36" s="311">
        <v>0.78900000000000003</v>
      </c>
      <c r="BT36" s="311">
        <v>0.26100000000000001</v>
      </c>
      <c r="BU36" s="311">
        <v>0.36099999999999999</v>
      </c>
    </row>
    <row r="37" spans="42:73" ht="18" customHeight="1" x14ac:dyDescent="0.2">
      <c r="BL37" s="167">
        <v>6</v>
      </c>
      <c r="BM37" s="311">
        <v>0.85333333333333328</v>
      </c>
      <c r="BN37" s="311">
        <v>0.84300000000000008</v>
      </c>
      <c r="BP37" s="167">
        <v>7</v>
      </c>
      <c r="BQ37" s="311">
        <v>0.8929999999999999</v>
      </c>
      <c r="BR37" s="311">
        <v>0.89400000000000002</v>
      </c>
      <c r="BT37" s="311">
        <v>0.32</v>
      </c>
      <c r="BU37" s="311">
        <v>0.41699999999999998</v>
      </c>
    </row>
    <row r="38" spans="42:73" ht="18" customHeight="1" x14ac:dyDescent="0.2">
      <c r="BL38" s="167">
        <v>7</v>
      </c>
      <c r="BM38" s="311">
        <v>0.91133333333333333</v>
      </c>
      <c r="BN38" s="311">
        <v>0.89900000000000013</v>
      </c>
      <c r="BP38" s="167">
        <v>8</v>
      </c>
      <c r="BQ38" s="311">
        <v>0.92999999999999994</v>
      </c>
      <c r="BR38" s="311">
        <v>0.94000000000000006</v>
      </c>
      <c r="BT38" s="311">
        <v>0.38500000000000001</v>
      </c>
      <c r="BU38" s="311">
        <v>0.48099999999999998</v>
      </c>
    </row>
    <row r="39" spans="42:73" ht="18" customHeight="1" x14ac:dyDescent="0.2">
      <c r="BL39" s="167">
        <v>8</v>
      </c>
      <c r="BM39" s="311">
        <v>0.94533333333333336</v>
      </c>
      <c r="BN39" s="311">
        <v>0.94250000000000012</v>
      </c>
      <c r="BP39" s="167">
        <v>9</v>
      </c>
      <c r="BQ39" s="311">
        <v>0.99899999999999989</v>
      </c>
      <c r="BR39" s="311">
        <v>0.96300000000000008</v>
      </c>
      <c r="BT39" s="311">
        <v>0.443</v>
      </c>
      <c r="BU39" s="311">
        <v>0.53900000000000003</v>
      </c>
    </row>
    <row r="40" spans="42:73" ht="18" customHeight="1" x14ac:dyDescent="0.2">
      <c r="BL40" s="167">
        <v>9</v>
      </c>
      <c r="BM40" s="311">
        <v>0.96799999999999997</v>
      </c>
      <c r="BN40" s="311">
        <v>0.97100000000000009</v>
      </c>
      <c r="BP40" s="167">
        <v>10</v>
      </c>
      <c r="BQ40" s="311">
        <v>0.99999999999999989</v>
      </c>
      <c r="BR40" s="311">
        <v>1</v>
      </c>
      <c r="BT40" s="311">
        <v>0.51</v>
      </c>
      <c r="BU40" s="311">
        <v>0.60699999999999998</v>
      </c>
    </row>
    <row r="41" spans="42:73" ht="18" customHeight="1" x14ac:dyDescent="0.2">
      <c r="BL41" s="167">
        <v>10</v>
      </c>
      <c r="BM41" s="311">
        <v>0.98133333333333328</v>
      </c>
      <c r="BN41" s="311">
        <v>0.98750000000000004</v>
      </c>
      <c r="BP41" s="167">
        <v>11</v>
      </c>
      <c r="BQ41" s="311">
        <v>0.99999999999999989</v>
      </c>
      <c r="BR41" s="311">
        <v>1</v>
      </c>
      <c r="BT41" s="311">
        <v>0.57299999999999995</v>
      </c>
      <c r="BU41" s="311">
        <v>0.66999999999999993</v>
      </c>
    </row>
    <row r="42" spans="42:73" ht="18" customHeight="1" x14ac:dyDescent="0.2">
      <c r="BL42" s="167">
        <v>11</v>
      </c>
      <c r="BM42" s="311">
        <v>0.99166666666666659</v>
      </c>
      <c r="BN42" s="311">
        <v>0.99350000000000005</v>
      </c>
      <c r="BP42" s="167">
        <v>12</v>
      </c>
      <c r="BQ42" s="311">
        <v>0.99999999999999989</v>
      </c>
      <c r="BR42" s="311">
        <v>1</v>
      </c>
      <c r="BT42" s="311">
        <v>0.6399999999999999</v>
      </c>
      <c r="BU42" s="311">
        <v>0.72199999999999998</v>
      </c>
    </row>
    <row r="43" spans="42:73" ht="18" customHeight="1" x14ac:dyDescent="0.2">
      <c r="BL43" s="167">
        <v>12</v>
      </c>
      <c r="BM43" s="311">
        <v>0.99733333333333329</v>
      </c>
      <c r="BN43" s="311">
        <v>0.99750000000000005</v>
      </c>
      <c r="BP43" s="167">
        <v>13</v>
      </c>
      <c r="BQ43" s="311">
        <v>0.99999999999999989</v>
      </c>
      <c r="BR43" s="311">
        <v>1</v>
      </c>
      <c r="BT43" s="311">
        <v>0.69099999999999995</v>
      </c>
      <c r="BU43" s="311">
        <v>0.75800000000000001</v>
      </c>
    </row>
    <row r="44" spans="42:73" ht="18" customHeight="1" x14ac:dyDescent="0.2">
      <c r="BL44" s="167">
        <v>13</v>
      </c>
      <c r="BM44" s="311">
        <v>0.99966666666666659</v>
      </c>
      <c r="BN44" s="311">
        <v>0.99950000000000006</v>
      </c>
      <c r="BP44" s="167">
        <v>14</v>
      </c>
      <c r="BQ44" s="311">
        <v>0.99999999999999989</v>
      </c>
      <c r="BR44" s="311">
        <v>1</v>
      </c>
      <c r="BT44" s="311">
        <v>0.75099999999999989</v>
      </c>
      <c r="BU44" s="311">
        <v>0.79</v>
      </c>
    </row>
    <row r="45" spans="42:73" ht="18" customHeight="1" x14ac:dyDescent="0.2">
      <c r="BL45" s="167">
        <v>14</v>
      </c>
      <c r="BM45" s="311">
        <v>0.99966666666666659</v>
      </c>
      <c r="BN45" s="311">
        <v>1</v>
      </c>
      <c r="BP45" s="167">
        <v>15</v>
      </c>
      <c r="BQ45" s="311">
        <v>0.99999999999999989</v>
      </c>
      <c r="BR45" s="311">
        <v>1</v>
      </c>
      <c r="BT45" s="311">
        <v>0.80099999999999993</v>
      </c>
      <c r="BU45" s="311">
        <v>0.83600000000000008</v>
      </c>
    </row>
    <row r="46" spans="42:73" ht="18" customHeight="1" x14ac:dyDescent="0.2">
      <c r="BL46" s="167">
        <v>15</v>
      </c>
      <c r="BM46" s="311">
        <v>0.99999999999999989</v>
      </c>
      <c r="BN46" s="311">
        <v>1</v>
      </c>
      <c r="BP46" s="167">
        <v>16</v>
      </c>
      <c r="BQ46" s="311">
        <v>0.99999999999999989</v>
      </c>
      <c r="BR46" s="311">
        <v>1</v>
      </c>
      <c r="BT46" s="311">
        <v>0.84699999999999998</v>
      </c>
      <c r="BU46" s="311">
        <v>0.87300000000000011</v>
      </c>
    </row>
    <row r="47" spans="42:73" ht="18" customHeight="1" x14ac:dyDescent="0.2">
      <c r="BL47" s="167">
        <v>16</v>
      </c>
      <c r="BM47" s="311">
        <v>0.99999999999999989</v>
      </c>
      <c r="BN47" s="311">
        <v>1</v>
      </c>
      <c r="BP47" s="167">
        <v>17</v>
      </c>
      <c r="BQ47" s="311">
        <v>0.99999999999999989</v>
      </c>
      <c r="BR47" s="311">
        <v>1</v>
      </c>
      <c r="BT47" s="311">
        <v>0.89200000000000002</v>
      </c>
      <c r="BU47" s="311">
        <v>0.90200000000000014</v>
      </c>
    </row>
    <row r="48" spans="42:73" ht="18" customHeight="1" x14ac:dyDescent="0.2">
      <c r="BL48" s="167">
        <v>17</v>
      </c>
      <c r="BM48" s="311">
        <v>0.99999999999999989</v>
      </c>
      <c r="BN48" s="311">
        <v>1</v>
      </c>
      <c r="BP48" s="167">
        <v>18</v>
      </c>
      <c r="BQ48" s="311">
        <v>0.99999999999999989</v>
      </c>
      <c r="BR48" s="311">
        <v>1</v>
      </c>
      <c r="BT48" s="311">
        <v>0.93400000000000005</v>
      </c>
      <c r="BU48" s="311">
        <v>0.93700000000000017</v>
      </c>
    </row>
    <row r="49" spans="64:73" ht="18" customHeight="1" x14ac:dyDescent="0.2">
      <c r="BL49" s="167">
        <v>18</v>
      </c>
      <c r="BM49" s="311">
        <v>0.99999999999999989</v>
      </c>
      <c r="BN49" s="311">
        <v>1</v>
      </c>
      <c r="BP49" s="167">
        <v>19</v>
      </c>
      <c r="BQ49" s="311">
        <v>0.99999999999999989</v>
      </c>
      <c r="BR49" s="311">
        <v>1</v>
      </c>
      <c r="BT49" s="311">
        <v>0.97800000000000009</v>
      </c>
      <c r="BU49" s="311">
        <v>0.98500000000000021</v>
      </c>
    </row>
    <row r="50" spans="64:73" ht="18" customHeight="1" x14ac:dyDescent="0.2">
      <c r="BL50" s="167">
        <v>19</v>
      </c>
      <c r="BM50" s="311">
        <v>0.99999999999999989</v>
      </c>
      <c r="BN50" s="311">
        <v>1</v>
      </c>
      <c r="BP50" s="167">
        <v>20</v>
      </c>
      <c r="BQ50" s="311">
        <v>0.99999999999999989</v>
      </c>
      <c r="BR50" s="311">
        <v>1</v>
      </c>
      <c r="BT50" s="311">
        <v>1</v>
      </c>
      <c r="BU50" s="311">
        <v>1.0000000000000002</v>
      </c>
    </row>
    <row r="51" spans="64:73" ht="18" customHeight="1" x14ac:dyDescent="0.2">
      <c r="BL51" s="167">
        <v>20</v>
      </c>
      <c r="BM51" s="311">
        <v>0.99999999999999989</v>
      </c>
      <c r="BN51" s="311">
        <v>1</v>
      </c>
    </row>
  </sheetData>
  <mergeCells count="15">
    <mergeCell ref="C1:E1"/>
    <mergeCell ref="C2:F2"/>
    <mergeCell ref="G2:P2"/>
    <mergeCell ref="Q2:S2"/>
    <mergeCell ref="V2:W2"/>
    <mergeCell ref="T2:U2"/>
    <mergeCell ref="J1:K1"/>
    <mergeCell ref="U1:V1"/>
    <mergeCell ref="Q1:S1"/>
    <mergeCell ref="M1:O1"/>
    <mergeCell ref="V27:W28"/>
    <mergeCell ref="AR2:AW2"/>
    <mergeCell ref="V18:W19"/>
    <mergeCell ref="G1:H1"/>
    <mergeCell ref="V9:W10"/>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B22:U26">
      <formula1>",20,X,B,-"</formula1>
    </dataValidation>
  </dataValidations>
  <pageMargins left="1" right="1" top="1" bottom="1" header="0.25" footer="0.25"/>
  <pageSetup orientation="portrait"/>
  <headerFooter>
    <oddFooter>&amp;C&amp;"Helvetica,Regular"&amp;11&amp;K000000&amp;P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Instructions</vt:lpstr>
      <vt:lpstr>Averages</vt:lpstr>
      <vt:lpstr>Details</vt:lpstr>
      <vt:lpstr>Summary</vt:lpstr>
      <vt:lpstr>Dashboard</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Blank</vt:lpstr>
      <vt:lpstr>Export</vt:lpstr>
      <vt:lpstr>Dashboard!Print_Area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Phillips</dc:creator>
  <cp:keywords/>
  <dc:description/>
  <cp:lastModifiedBy>David Phillips</cp:lastModifiedBy>
  <cp:revision/>
  <cp:lastPrinted>2020-01-27T22:49:53Z</cp:lastPrinted>
  <dcterms:created xsi:type="dcterms:W3CDTF">2020-01-22T02:16:35Z</dcterms:created>
  <dcterms:modified xsi:type="dcterms:W3CDTF">2020-02-17T16:20:40Z</dcterms:modified>
  <cp:category/>
  <cp:contentStatus/>
</cp:coreProperties>
</file>